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755" windowHeight="1273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'MODELL~1'!$A$1:$G$141</definedName>
  </definedNames>
  <calcPr fullCalcOnLoad="1"/>
</workbook>
</file>

<file path=xl/sharedStrings.xml><?xml version="1.0" encoding="utf-8"?>
<sst xmlns="http://schemas.openxmlformats.org/spreadsheetml/2006/main" count="235" uniqueCount="195">
  <si>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</si>
  <si>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</si>
  <si>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</si>
  <si>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</si>
  <si>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</si>
  <si>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</si>
  <si>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</si>
  <si>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</si>
  <si>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</si>
  <si>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</si>
  <si>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</si>
  <si>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</si>
  <si>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</si>
  <si>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</si>
  <si>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</si>
  <si>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</si>
  <si>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</si>
  <si>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</si>
  <si>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</si>
  <si>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</si>
  <si>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</si>
  <si>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</si>
  <si>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</si>
  <si>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</si>
  <si>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</si>
  <si>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</si>
  <si>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</si>
  <si>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</si>
  <si>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</si>
  <si>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</si>
  <si>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</si>
  <si>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</si>
  <si>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</si>
  <si>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</si>
  <si>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</si>
  <si>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</si>
  <si>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</si>
  <si>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</si>
  <si>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</si>
  <si>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</si>
  <si>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</si>
  <si>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</si>
  <si>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</si>
  <si>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</si>
  <si>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</si>
  <si>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</si>
  <si>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</si>
  <si>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</si>
  <si>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</si>
  <si>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</si>
  <si>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</si>
  <si>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</si>
  <si>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</si>
  <si>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</si>
  <si>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</si>
  <si>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</si>
  <si>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</si>
  <si>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</si>
  <si>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</si>
  <si>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</si>
  <si>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</si>
  <si>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</si>
  <si>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</si>
  <si>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</si>
  <si>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</si>
  <si>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</si>
  <si>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</si>
  <si>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</si>
  <si>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</si>
  <si>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</si>
  <si>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</si>
  <si>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</si>
  <si>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</si>
  <si>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</si>
  <si>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</si>
  <si>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</si>
  <si>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</si>
  <si>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</si>
  <si>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</si>
  <si>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</si>
  <si>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</si>
  <si>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</si>
  <si>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</si>
  <si>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</si>
  <si>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</si>
  <si>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</si>
  <si>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</si>
  <si>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</si>
  <si>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</si>
  <si>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</si>
  <si>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</si>
  <si>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</si>
  <si>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</si>
  <si>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</si>
  <si>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</si>
  <si>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</si>
  <si>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</si>
  <si>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</si>
  <si>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</si>
  <si>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</si>
  <si>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</si>
  <si>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</si>
  <si>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</si>
  <si>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</si>
  <si>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</si>
  <si>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</si>
  <si>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</si>
  <si>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</si>
  <si>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</si>
  <si>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</si>
  <si>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</si>
  <si>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</si>
  <si>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</si>
  <si>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</si>
  <si>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</si>
  <si>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</si>
  <si>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</si>
  <si>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</si>
  <si>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</si>
  <si>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</si>
  <si>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</si>
  <si>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</si>
  <si>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</si>
  <si>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</si>
  <si>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</si>
  <si>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</si>
  <si>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</si>
  <si>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</si>
  <si>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</si>
  <si>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</si>
  <si>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</si>
  <si>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</si>
  <si>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</si>
  <si>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</si>
  <si>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€./mc.</t>
  </si>
  <si>
    <t>Zone Residenziali  Omogenee</t>
  </si>
  <si>
    <t>Zone Residenziali C (PdL)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</si>
  <si>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</si>
  <si>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</si>
  <si>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</si>
  <si>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</si>
  <si>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</si>
  <si>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</si>
  <si>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</si>
  <si>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</si>
  <si>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</si>
  <si>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</si>
  <si>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</si>
  <si>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</si>
  <si>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</si>
  <si>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</si>
  <si>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</si>
  <si>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</si>
  <si>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</si>
  <si>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</si>
  <si>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</si>
  <si>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</si>
  <si>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</si>
  <si>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</si>
  <si>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</si>
  <si>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</si>
  <si>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</si>
  <si>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</si>
  <si>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</si>
  <si>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</si>
  <si>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</si>
  <si>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</si>
  <si>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</si>
  <si>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</si>
  <si>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</si>
  <si>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</si>
  <si>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</si>
  <si>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</si>
  <si>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</si>
  <si>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</si>
  <si>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</si>
  <si>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</si>
  <si>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</si>
  <si>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</si>
  <si>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</si>
  <si>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</si>
  <si>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</si>
  <si>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</si>
  <si>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</si>
  <si>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NO</t>
  </si>
  <si>
    <t>Costo di costruzione</t>
  </si>
  <si>
    <t>Oneri di urbanizzazione</t>
  </si>
  <si>
    <t>N° 6 rate in Totale</t>
  </si>
  <si>
    <t>1^ Rata Costo di Costruzione</t>
  </si>
  <si>
    <t>1^ Rata Oneri di Urbanizzazione</t>
  </si>
  <si>
    <t>Esente o il 50% in caso di sanatoria</t>
  </si>
  <si>
    <t>il 50% o il 100% in caso di sanatoria</t>
  </si>
  <si>
    <t>SI</t>
  </si>
  <si>
    <t>Esenzione del Contributo di Costruzione in Regime Ordinario ?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</si>
  <si>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art.8, c.4,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</si>
</sst>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2" fontId="29" fillId="0" borderId="23" xfId="0" applyNumberFormat="1" applyFont="1" applyFill="1" applyBorder="1" applyAlignment="1">
      <alignment horizontal="right" vertical="center"/>
    </xf>
    <xf numFmtId="2" fontId="29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7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172" fontId="37" fillId="0" borderId="10" xfId="62" applyNumberFormat="1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28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6" xfId="0" applyNumberFormat="1" applyFont="1" applyFill="1" applyBorder="1" applyAlignment="1">
      <alignment horizontal="left" vertical="top" wrapText="1"/>
    </xf>
    <xf numFmtId="0" fontId="4" fillId="7" borderId="28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31" xfId="0" applyNumberFormat="1" applyFont="1" applyFill="1" applyBorder="1" applyAlignment="1">
      <alignment horizontal="center" vertical="center"/>
    </xf>
    <xf numFmtId="2" fontId="28" fillId="0" borderId="3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4" fillId="7" borderId="18" xfId="0" applyFont="1" applyFill="1" applyBorder="1" applyAlignment="1">
      <alignment horizontal="left" vertical="center"/>
    </xf>
    <xf numFmtId="0" fontId="4" fillId="7" borderId="19" xfId="0" applyFont="1" applyFill="1" applyBorder="1" applyAlignment="1">
      <alignment horizontal="left" vertical="center"/>
    </xf>
    <xf numFmtId="0" fontId="4" fillId="7" borderId="20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2.0410777751994167</v>
          </cell>
        </row>
        <row r="12">
          <cell r="G12">
            <v>4.014290029482656</v>
          </cell>
        </row>
        <row r="17">
          <cell r="G17">
            <v>1.0205388875997083</v>
          </cell>
        </row>
        <row r="18">
          <cell r="G18">
            <v>2.007145014741328</v>
          </cell>
        </row>
        <row r="24">
          <cell r="G24">
            <v>4.014290029482656</v>
          </cell>
        </row>
        <row r="31">
          <cell r="G31">
            <v>8.131715902095356</v>
          </cell>
        </row>
        <row r="37">
          <cell r="G37">
            <v>1.4447349058884726</v>
          </cell>
        </row>
        <row r="95">
          <cell r="G95">
            <v>292.81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"/>
  <sheetViews>
    <sheetView tabSelected="1" zoomScale="120" zoomScaleNormal="120" zoomScalePageLayoutView="0" workbookViewId="0" topLeftCell="A82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61" t="s">
        <v>124</v>
      </c>
      <c r="B1" s="261"/>
      <c r="C1" s="261"/>
      <c r="D1" s="261"/>
      <c r="E1" s="261"/>
      <c r="F1" s="261"/>
      <c r="G1" s="261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5.25" customHeight="1">
      <c r="A3" s="47"/>
      <c r="B3" s="268" t="s">
        <v>194</v>
      </c>
      <c r="C3" s="268"/>
      <c r="D3" s="268"/>
      <c r="E3" s="268"/>
      <c r="F3" s="47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1.25" customHeight="1">
      <c r="A4" s="38"/>
      <c r="B4" s="37"/>
      <c r="C4" s="36"/>
      <c r="D4" s="39"/>
      <c r="E4" s="39"/>
      <c r="F4" s="39"/>
      <c r="G4" s="39"/>
      <c r="H4" s="247" t="s">
        <v>180</v>
      </c>
      <c r="I4" s="248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168</v>
      </c>
      <c r="B5" s="262"/>
      <c r="C5" s="263"/>
      <c r="D5" s="263"/>
      <c r="E5" s="264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71" t="s">
        <v>156</v>
      </c>
      <c r="B6" s="265"/>
      <c r="C6" s="266"/>
      <c r="D6" s="266"/>
      <c r="E6" s="267"/>
      <c r="F6" s="13"/>
      <c r="G6" s="13"/>
      <c r="H6" s="2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175</v>
      </c>
      <c r="B7" s="196"/>
      <c r="C7" s="195"/>
      <c r="D7" s="195"/>
      <c r="E7" s="195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ht="9.75" customHeight="1">
      <c r="A8" s="13"/>
      <c r="B8" s="13"/>
      <c r="C8" s="13"/>
      <c r="D8" s="13"/>
      <c r="E8" s="13"/>
      <c r="F8" s="13"/>
      <c r="G8" s="13"/>
      <c r="H8"/>
      <c r="I8"/>
      <c r="J8" s="2"/>
      <c r="K8" s="2"/>
      <c r="L8" s="2"/>
      <c r="M8" s="42"/>
      <c r="N8" s="42"/>
      <c r="O8" s="43"/>
      <c r="P8" s="43"/>
      <c r="Q8" s="43"/>
      <c r="R8" s="43"/>
      <c r="S8" s="43"/>
    </row>
    <row r="9" spans="1:12" s="72" customFormat="1" ht="24.75" customHeight="1">
      <c r="A9" s="241" t="s">
        <v>182</v>
      </c>
      <c r="B9" s="242"/>
      <c r="C9" s="243"/>
      <c r="D9" s="189"/>
      <c r="E9" s="190" t="s">
        <v>192</v>
      </c>
      <c r="F9" s="74"/>
      <c r="H9" s="244" t="s">
        <v>173</v>
      </c>
      <c r="I9" s="244"/>
      <c r="J9" s="244"/>
      <c r="K9" s="244"/>
      <c r="L9" s="191"/>
    </row>
    <row r="10" spans="1:12" s="72" customFormat="1" ht="24.75" customHeight="1">
      <c r="A10" s="241" t="s">
        <v>193</v>
      </c>
      <c r="B10" s="242"/>
      <c r="C10" s="243"/>
      <c r="D10" s="189"/>
      <c r="E10" s="200" t="s">
        <v>184</v>
      </c>
      <c r="F10" s="74"/>
      <c r="H10" s="244"/>
      <c r="I10" s="244"/>
      <c r="J10" s="244"/>
      <c r="K10" s="244"/>
      <c r="L10" s="191"/>
    </row>
    <row r="11" spans="1:19" ht="9.75" customHeight="1">
      <c r="A11" s="13"/>
      <c r="B11" s="13"/>
      <c r="C11" s="13"/>
      <c r="D11" s="13"/>
      <c r="E11" s="13"/>
      <c r="F11" s="13"/>
      <c r="G11" s="13"/>
      <c r="H11"/>
      <c r="I11"/>
      <c r="J11" s="2"/>
      <c r="K11" s="2"/>
      <c r="L11" s="2"/>
      <c r="M11" s="42"/>
      <c r="N11" s="42"/>
      <c r="O11" s="43"/>
      <c r="P11" s="43"/>
      <c r="Q11" s="43"/>
      <c r="R11" s="43"/>
      <c r="S11" s="43"/>
    </row>
    <row r="12" spans="1:19" ht="17.25" customHeight="1">
      <c r="A12" s="136" t="s">
        <v>149</v>
      </c>
      <c r="B12" s="137"/>
      <c r="C12" s="137"/>
      <c r="D12" s="138"/>
      <c r="E12" s="138"/>
      <c r="F12" s="138"/>
      <c r="G12" s="139"/>
      <c r="H12" s="2"/>
      <c r="I12" s="249" t="s">
        <v>169</v>
      </c>
      <c r="J12" s="250"/>
      <c r="K12" s="2"/>
      <c r="L12" s="2"/>
      <c r="M12" s="42"/>
      <c r="N12" s="42"/>
      <c r="O12" s="43"/>
      <c r="P12" s="43"/>
      <c r="Q12" s="43"/>
      <c r="R12" s="43"/>
      <c r="S12" s="43"/>
    </row>
    <row r="13" spans="1:19" ht="33.75" customHeight="1">
      <c r="A13" s="67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67" t="s">
        <v>6</v>
      </c>
      <c r="G13" s="7"/>
      <c r="H13" s="2"/>
      <c r="I13" s="251"/>
      <c r="J13" s="252"/>
      <c r="K13" s="2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51"/>
      <c r="J14" s="252"/>
      <c r="K14" s="2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9" t="s">
        <v>13</v>
      </c>
      <c r="B15" s="172"/>
      <c r="C15" s="173"/>
      <c r="D15" s="48">
        <f>IF(C20&gt;0,ROUND(C15/C20,2),0)</f>
        <v>0</v>
      </c>
      <c r="E15" s="49">
        <v>0</v>
      </c>
      <c r="F15" s="49">
        <f>ROUND(PRODUCT(D15,E15),2)</f>
        <v>0</v>
      </c>
      <c r="G15" s="54"/>
      <c r="H15" s="2"/>
      <c r="I15" s="251"/>
      <c r="J15" s="252"/>
      <c r="K15" s="2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9" t="s">
        <v>14</v>
      </c>
      <c r="B16" s="172"/>
      <c r="C16" s="173"/>
      <c r="D16" s="48">
        <f>IF(C20&gt;0,ROUND(C16/C20,2),0)</f>
        <v>0</v>
      </c>
      <c r="E16" s="49">
        <v>5</v>
      </c>
      <c r="F16" s="49">
        <f>ROUND(PRODUCT(D16,E16),2)</f>
        <v>0</v>
      </c>
      <c r="G16" s="54"/>
      <c r="H16" s="2"/>
      <c r="I16" s="251"/>
      <c r="J16" s="252"/>
      <c r="K16" s="2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9" t="s">
        <v>15</v>
      </c>
      <c r="B17" s="172"/>
      <c r="C17" s="173"/>
      <c r="D17" s="48">
        <f>IF(C20&gt;0,ROUND(C17/C20,2),0)</f>
        <v>0</v>
      </c>
      <c r="E17" s="49">
        <v>15</v>
      </c>
      <c r="F17" s="49">
        <f>ROUND(PRODUCT(D17,E17),2)</f>
        <v>0</v>
      </c>
      <c r="G17" s="54"/>
      <c r="H17" s="2"/>
      <c r="I17" s="251"/>
      <c r="J17" s="252"/>
      <c r="K17" s="2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9" t="s">
        <v>16</v>
      </c>
      <c r="B18" s="172"/>
      <c r="C18" s="173"/>
      <c r="D18" s="48">
        <f>IF(C20&gt;0,ROUND(C18/C20,2),0)</f>
        <v>0</v>
      </c>
      <c r="E18" s="49">
        <v>30</v>
      </c>
      <c r="F18" s="49">
        <f>ROUND(PRODUCT(D18,E18),2)</f>
        <v>0</v>
      </c>
      <c r="G18" s="54"/>
      <c r="H18" s="2"/>
      <c r="I18" s="251"/>
      <c r="J18" s="252"/>
      <c r="K18" s="2"/>
      <c r="L18" s="2"/>
      <c r="M18" s="42"/>
      <c r="N18" s="42"/>
      <c r="O18" s="43"/>
      <c r="P18" s="43"/>
      <c r="Q18" s="43"/>
      <c r="R18" s="43"/>
      <c r="S18" s="43"/>
    </row>
    <row r="19" spans="1:19" ht="11.25">
      <c r="A19" s="9" t="s">
        <v>17</v>
      </c>
      <c r="B19" s="172"/>
      <c r="C19" s="173"/>
      <c r="D19" s="48">
        <f>IF(C20&gt;0,ROUND(C19/C20,2),0)</f>
        <v>0</v>
      </c>
      <c r="E19" s="49">
        <v>50</v>
      </c>
      <c r="F19" s="49">
        <f>ROUND(PRODUCT(D19,E19),2)</f>
        <v>0</v>
      </c>
      <c r="G19" s="54"/>
      <c r="H19" s="2"/>
      <c r="I19" s="251"/>
      <c r="J19" s="252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1.25">
      <c r="A20" s="7"/>
      <c r="B20" s="10" t="s">
        <v>18</v>
      </c>
      <c r="C20" s="55">
        <f>SUM(C15:C19)</f>
        <v>0</v>
      </c>
      <c r="D20" s="56"/>
      <c r="E20" s="54"/>
      <c r="F20" s="57" t="s">
        <v>19</v>
      </c>
      <c r="G20" s="45">
        <f>SUM(F15:F19)</f>
        <v>0</v>
      </c>
      <c r="H20" s="2"/>
      <c r="I20" s="253"/>
      <c r="J20" s="254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12.75" customHeight="1">
      <c r="A21" s="20"/>
      <c r="B21" s="20"/>
      <c r="C21" s="20"/>
      <c r="D21" s="20"/>
      <c r="E21" s="20"/>
      <c r="F21" s="20"/>
      <c r="G21" s="19"/>
      <c r="H21" s="2"/>
      <c r="I21" s="2"/>
      <c r="J21" s="2"/>
      <c r="K21" s="2"/>
      <c r="L21" s="2"/>
      <c r="M21" s="42"/>
      <c r="N21" s="42"/>
      <c r="O21" s="43"/>
      <c r="P21" s="43"/>
      <c r="Q21" s="43"/>
      <c r="R21" s="43"/>
      <c r="S21" s="43"/>
    </row>
    <row r="22" spans="1:19" ht="12.75" customHeight="1">
      <c r="A22" s="140" t="s">
        <v>150</v>
      </c>
      <c r="B22" s="141"/>
      <c r="C22" s="138"/>
      <c r="D22" s="138"/>
      <c r="E22" s="139"/>
      <c r="F22" s="20"/>
      <c r="G22" s="20"/>
      <c r="H22" s="2"/>
      <c r="I22" s="249" t="s">
        <v>170</v>
      </c>
      <c r="J22" s="250"/>
      <c r="K22" s="2"/>
      <c r="L22" s="2"/>
      <c r="M22" s="42"/>
      <c r="N22" s="42"/>
      <c r="O22" s="43"/>
      <c r="P22" s="43"/>
      <c r="Q22" s="43"/>
      <c r="R22" s="43"/>
      <c r="S22" s="43"/>
    </row>
    <row r="23" spans="1:19" ht="33.75" customHeight="1">
      <c r="A23" s="7"/>
      <c r="B23" s="53" t="s">
        <v>20</v>
      </c>
      <c r="C23" s="53" t="s">
        <v>21</v>
      </c>
      <c r="D23" s="19"/>
      <c r="E23" s="142"/>
      <c r="F23" s="20"/>
      <c r="G23" s="20"/>
      <c r="H23" s="2"/>
      <c r="I23" s="253"/>
      <c r="J23" s="254"/>
      <c r="K23"/>
      <c r="L23"/>
      <c r="M23" s="42"/>
      <c r="N23" s="42"/>
      <c r="O23" s="43"/>
      <c r="P23" s="43"/>
      <c r="Q23" s="43"/>
      <c r="R23" s="43"/>
      <c r="S23" s="43"/>
    </row>
    <row r="24" spans="1:19" ht="11.25" customHeight="1">
      <c r="A24" s="7"/>
      <c r="B24" s="6" t="s">
        <v>22</v>
      </c>
      <c r="C24" s="6" t="s">
        <v>23</v>
      </c>
      <c r="D24" s="19"/>
      <c r="E24" s="142"/>
      <c r="F24" s="20"/>
      <c r="G24" s="20"/>
      <c r="H24" s="2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67.5" customHeight="1">
      <c r="A25" s="58" t="s">
        <v>24</v>
      </c>
      <c r="B25" s="11" t="s">
        <v>25</v>
      </c>
      <c r="C25" s="173"/>
      <c r="D25" s="19"/>
      <c r="E25" s="142"/>
      <c r="F25" s="20"/>
      <c r="G25" s="20"/>
      <c r="H25" s="2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21" customHeight="1">
      <c r="A26" s="58" t="s">
        <v>26</v>
      </c>
      <c r="B26" s="11" t="s">
        <v>27</v>
      </c>
      <c r="C26" s="173"/>
      <c r="D26" s="19"/>
      <c r="E26" s="142"/>
      <c r="F26" s="20"/>
      <c r="G26" s="20"/>
      <c r="H26" s="2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21" customHeight="1">
      <c r="A27" s="58" t="s">
        <v>28</v>
      </c>
      <c r="B27" s="11" t="s">
        <v>29</v>
      </c>
      <c r="C27" s="173"/>
      <c r="D27" s="19"/>
      <c r="E27" s="142"/>
      <c r="F27" s="20"/>
      <c r="G27" s="20"/>
      <c r="H27" s="2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12.75" customHeight="1">
      <c r="A28" s="58" t="s">
        <v>30</v>
      </c>
      <c r="B28" s="11" t="s">
        <v>31</v>
      </c>
      <c r="C28" s="173"/>
      <c r="D28" s="19"/>
      <c r="E28" s="142"/>
      <c r="F28" s="20"/>
      <c r="G28" s="20"/>
      <c r="H28" s="2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2.75" customHeight="1">
      <c r="A29" s="7"/>
      <c r="B29" s="59" t="s">
        <v>32</v>
      </c>
      <c r="C29" s="55">
        <f>SUM(C25:C28)</f>
        <v>0</v>
      </c>
      <c r="D29" s="60" t="s">
        <v>33</v>
      </c>
      <c r="E29" s="61">
        <f>IF(C20&gt;0,ROUND(C29/C20*100,2),0)</f>
        <v>0</v>
      </c>
      <c r="F29" s="20"/>
      <c r="G29" s="20"/>
      <c r="H29" s="2"/>
      <c r="I29"/>
      <c r="J29"/>
      <c r="K29"/>
      <c r="L29"/>
      <c r="M29" s="42"/>
      <c r="N29" s="42"/>
      <c r="O29" s="43"/>
      <c r="P29" s="43"/>
      <c r="Q29" s="43"/>
      <c r="R29" s="43"/>
      <c r="S29" s="43"/>
    </row>
    <row r="30" spans="1:19" ht="12.75" customHeight="1">
      <c r="A30" s="20"/>
      <c r="B30" s="20"/>
      <c r="C30" s="20"/>
      <c r="D30" s="20"/>
      <c r="E30" s="20"/>
      <c r="F30" s="20"/>
      <c r="G30" s="20"/>
      <c r="H30" s="2"/>
      <c r="I30"/>
      <c r="J30"/>
      <c r="K30"/>
      <c r="L30"/>
      <c r="M30" s="42"/>
      <c r="N30" s="42"/>
      <c r="O30" s="43"/>
      <c r="P30" s="43"/>
      <c r="Q30" s="43"/>
      <c r="R30" s="43"/>
      <c r="S30" s="43"/>
    </row>
    <row r="31" spans="1:19" ht="13.5" customHeight="1">
      <c r="A31" s="136" t="s">
        <v>141</v>
      </c>
      <c r="B31" s="137"/>
      <c r="C31" s="137"/>
      <c r="D31" s="143"/>
      <c r="E31" s="20"/>
      <c r="F31" s="20"/>
      <c r="G31" s="20"/>
      <c r="H31" s="2"/>
      <c r="I31"/>
      <c r="J31" s="2"/>
      <c r="K31" s="2"/>
      <c r="L31" s="2"/>
      <c r="M31" s="42"/>
      <c r="N31" s="42"/>
      <c r="O31" s="43"/>
      <c r="P31" s="43"/>
      <c r="Q31" s="43"/>
      <c r="R31" s="43"/>
      <c r="S31" s="43"/>
    </row>
    <row r="32" spans="1:19" ht="43.5" customHeight="1">
      <c r="A32" s="53" t="s">
        <v>34</v>
      </c>
      <c r="B32" s="53" t="s">
        <v>35</v>
      </c>
      <c r="C32" s="53" t="s">
        <v>36</v>
      </c>
      <c r="D32" s="7"/>
      <c r="E32" s="20"/>
      <c r="F32" s="20"/>
      <c r="G32" s="20"/>
      <c r="H32" s="2"/>
      <c r="I32" s="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2.75">
      <c r="A34" s="9" t="s">
        <v>40</v>
      </c>
      <c r="B34" s="9" t="s">
        <v>41</v>
      </c>
      <c r="C34" s="9">
        <v>0</v>
      </c>
      <c r="D34" s="7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3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6.5" customHeight="1">
      <c r="A38" s="7"/>
      <c r="B38" s="7" t="s">
        <v>0</v>
      </c>
      <c r="C38" s="9" t="s">
        <v>45</v>
      </c>
      <c r="D38" s="62">
        <f>IF(E29&lt;=50,0,IF(AND(E29&gt;50,E29&lt;=75),10,IF(AND(E29&gt;75,E29&lt;=100),20,IF(E29&gt;100,30,"VALORE ERRATO"))))</f>
        <v>0</v>
      </c>
      <c r="E38" s="18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12.75">
      <c r="A39" s="13"/>
      <c r="B39" s="13"/>
      <c r="C39" s="13"/>
      <c r="D39" s="18"/>
      <c r="E39" s="13"/>
      <c r="F39" s="13"/>
      <c r="G39" s="13"/>
      <c r="H39"/>
      <c r="I39"/>
      <c r="J39"/>
      <c r="K39"/>
      <c r="L39"/>
      <c r="M39" s="40"/>
      <c r="N39" s="40"/>
      <c r="O39" s="43"/>
      <c r="P39" s="43"/>
      <c r="Q39" s="43"/>
      <c r="R39" s="43"/>
      <c r="S39" s="43"/>
    </row>
    <row r="40" spans="1:19" ht="15.75" customHeight="1">
      <c r="A40" s="136" t="s">
        <v>46</v>
      </c>
      <c r="B40" s="138"/>
      <c r="C40" s="144"/>
      <c r="D40" s="139"/>
      <c r="E40" s="13"/>
      <c r="F40" s="13"/>
      <c r="G40" s="13"/>
      <c r="H40"/>
      <c r="I40"/>
      <c r="J40"/>
      <c r="K40"/>
      <c r="L40"/>
      <c r="M40" s="40"/>
      <c r="N40" s="40"/>
      <c r="O40" s="43"/>
      <c r="P40" s="43"/>
      <c r="Q40" s="43"/>
      <c r="R40" s="43"/>
      <c r="S40" s="43"/>
    </row>
    <row r="41" spans="1:19" ht="22.5" customHeight="1">
      <c r="A41" s="7" t="s">
        <v>0</v>
      </c>
      <c r="B41" s="53" t="s">
        <v>47</v>
      </c>
      <c r="C41" s="53" t="s">
        <v>48</v>
      </c>
      <c r="D41" s="53" t="s">
        <v>49</v>
      </c>
      <c r="E41" s="13"/>
      <c r="F41" s="13"/>
      <c r="G41" s="13"/>
      <c r="H41"/>
      <c r="I41"/>
      <c r="J41"/>
      <c r="K41"/>
      <c r="L41"/>
      <c r="M41" s="40"/>
      <c r="N41" s="40"/>
      <c r="O41" s="43"/>
      <c r="P41" s="43"/>
      <c r="Q41" s="43"/>
      <c r="R41" s="43"/>
      <c r="S41" s="43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3"/>
      <c r="F42" s="13"/>
      <c r="G42" s="13"/>
      <c r="H42"/>
      <c r="I42"/>
      <c r="J42"/>
      <c r="K42"/>
      <c r="L42"/>
      <c r="M42" s="40"/>
      <c r="N42" s="40"/>
      <c r="O42" s="43"/>
      <c r="P42" s="43"/>
      <c r="Q42" s="43"/>
      <c r="R42" s="43"/>
      <c r="S42" s="43"/>
    </row>
    <row r="43" spans="1:19" ht="22.5" customHeight="1">
      <c r="A43" s="9">
        <v>1</v>
      </c>
      <c r="B43" s="9" t="s">
        <v>53</v>
      </c>
      <c r="C43" s="11" t="s">
        <v>54</v>
      </c>
      <c r="D43" s="55">
        <f>C20</f>
        <v>0</v>
      </c>
      <c r="E43" s="13"/>
      <c r="F43" s="13"/>
      <c r="G43" s="13"/>
      <c r="H43"/>
      <c r="I43"/>
      <c r="J43"/>
      <c r="K43"/>
      <c r="L43"/>
      <c r="M43" s="40"/>
      <c r="N43" s="40"/>
      <c r="O43" s="43"/>
      <c r="P43" s="43"/>
      <c r="Q43" s="43"/>
      <c r="R43" s="43"/>
      <c r="S43" s="43"/>
    </row>
    <row r="44" spans="1:19" ht="22.5" customHeight="1">
      <c r="A44" s="9">
        <v>2</v>
      </c>
      <c r="B44" s="9" t="s">
        <v>55</v>
      </c>
      <c r="C44" s="11" t="s">
        <v>56</v>
      </c>
      <c r="D44" s="55">
        <f>C29</f>
        <v>0</v>
      </c>
      <c r="E44" s="13"/>
      <c r="F44" s="13"/>
      <c r="G44" s="13"/>
      <c r="H44"/>
      <c r="I44"/>
      <c r="J44" s="2"/>
      <c r="K44" s="2"/>
      <c r="L44" s="2"/>
      <c r="M44" s="42"/>
      <c r="N44" s="42"/>
      <c r="O44" s="43"/>
      <c r="P44" s="43"/>
      <c r="Q44" s="43"/>
      <c r="R44" s="43"/>
      <c r="S44" s="43"/>
    </row>
    <row r="45" spans="1:19" ht="22.5" customHeight="1">
      <c r="A45" s="9">
        <v>3</v>
      </c>
      <c r="B45" s="9" t="s">
        <v>57</v>
      </c>
      <c r="C45" s="11" t="s">
        <v>58</v>
      </c>
      <c r="D45" s="55">
        <f>D44*0.6</f>
        <v>0</v>
      </c>
      <c r="E45" s="20"/>
      <c r="F45" s="20"/>
      <c r="G45" s="20"/>
      <c r="H45" s="2"/>
      <c r="I45" s="2"/>
      <c r="J45" s="2"/>
      <c r="K45" s="4"/>
      <c r="L45" s="2"/>
      <c r="M45" s="42"/>
      <c r="N45" s="42"/>
      <c r="O45" s="43"/>
      <c r="P45" s="43"/>
      <c r="Q45" s="43"/>
      <c r="R45" s="43"/>
      <c r="S45" s="43"/>
    </row>
    <row r="46" spans="1:19" ht="22.5" customHeight="1">
      <c r="A46" s="9" t="s">
        <v>59</v>
      </c>
      <c r="B46" s="9" t="s">
        <v>60</v>
      </c>
      <c r="C46" s="11" t="s">
        <v>61</v>
      </c>
      <c r="D46" s="55">
        <f>SUM(D43+D45)</f>
        <v>0</v>
      </c>
      <c r="E46" s="23"/>
      <c r="F46" s="20"/>
      <c r="G46" s="20"/>
      <c r="H46" s="2"/>
      <c r="I46" s="2"/>
      <c r="J46"/>
      <c r="K46"/>
      <c r="L46"/>
      <c r="M46" s="42"/>
      <c r="N46" s="42"/>
      <c r="O46" s="43"/>
      <c r="P46" s="43"/>
      <c r="Q46" s="43"/>
      <c r="R46" s="43"/>
      <c r="S46" s="43"/>
    </row>
    <row r="47" spans="1:19" ht="12.75">
      <c r="A47" s="13"/>
      <c r="B47" s="13"/>
      <c r="C47" s="13"/>
      <c r="D47" s="13"/>
      <c r="E47" s="20"/>
      <c r="F47" s="20"/>
      <c r="G47" s="20"/>
      <c r="H47" s="2"/>
      <c r="I47"/>
      <c r="J47"/>
      <c r="K47"/>
      <c r="L47"/>
      <c r="M47" s="42"/>
      <c r="N47" s="42"/>
      <c r="O47" s="43"/>
      <c r="P47" s="43"/>
      <c r="Q47" s="43"/>
      <c r="R47" s="43"/>
      <c r="S47" s="43"/>
    </row>
    <row r="48" spans="1:19" ht="25.5" customHeight="1">
      <c r="A48" s="255" t="s">
        <v>62</v>
      </c>
      <c r="B48" s="256"/>
      <c r="C48" s="256"/>
      <c r="D48" s="257"/>
      <c r="E48" s="19"/>
      <c r="F48" s="19"/>
      <c r="G48" s="20"/>
      <c r="H48" s="228" t="s">
        <v>171</v>
      </c>
      <c r="I48" s="229"/>
      <c r="J48" s="230"/>
      <c r="K48"/>
      <c r="L48"/>
      <c r="M48" s="42"/>
      <c r="N48" s="42"/>
      <c r="O48" s="43"/>
      <c r="P48" s="43"/>
      <c r="Q48" s="43"/>
      <c r="R48" s="43"/>
      <c r="S48" s="43"/>
    </row>
    <row r="49" spans="1:19" ht="14.25" customHeight="1">
      <c r="A49" s="7" t="s">
        <v>0</v>
      </c>
      <c r="B49" s="53" t="s">
        <v>47</v>
      </c>
      <c r="C49" s="53" t="s">
        <v>48</v>
      </c>
      <c r="D49" s="53" t="s">
        <v>49</v>
      </c>
      <c r="E49" s="20"/>
      <c r="F49" s="20"/>
      <c r="G49" s="20"/>
      <c r="H49" s="231"/>
      <c r="I49" s="232"/>
      <c r="J49" s="233"/>
      <c r="K49"/>
      <c r="L49"/>
      <c r="M49" s="42"/>
      <c r="N49" s="42"/>
      <c r="O49" s="43"/>
      <c r="P49" s="43"/>
      <c r="Q49" s="43"/>
      <c r="R49" s="43"/>
      <c r="S49" s="43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0"/>
      <c r="F50" s="20"/>
      <c r="G50" s="20"/>
      <c r="H50" s="231"/>
      <c r="I50" s="232"/>
      <c r="J50" s="233"/>
      <c r="K50"/>
      <c r="L50"/>
      <c r="M50" s="42"/>
      <c r="N50" s="42"/>
      <c r="O50" s="43"/>
      <c r="P50" s="43"/>
      <c r="Q50" s="43"/>
      <c r="R50" s="43"/>
      <c r="S50" s="43"/>
    </row>
    <row r="51" spans="1:19" ht="22.5" customHeight="1">
      <c r="A51" s="9">
        <v>1</v>
      </c>
      <c r="B51" s="9" t="s">
        <v>66</v>
      </c>
      <c r="C51" s="11" t="s">
        <v>56</v>
      </c>
      <c r="D51" s="173"/>
      <c r="E51" s="20"/>
      <c r="F51" s="20"/>
      <c r="G51" s="20"/>
      <c r="H51" s="234"/>
      <c r="I51" s="235"/>
      <c r="J51" s="236"/>
      <c r="K51"/>
      <c r="L51"/>
      <c r="M51" s="42"/>
      <c r="N51" s="42"/>
      <c r="O51" s="43"/>
      <c r="P51" s="43"/>
      <c r="Q51" s="43"/>
      <c r="R51" s="43"/>
      <c r="S51" s="43"/>
    </row>
    <row r="52" spans="1:19" ht="22.5" customHeight="1">
      <c r="A52" s="9">
        <v>2</v>
      </c>
      <c r="B52" s="9" t="s">
        <v>67</v>
      </c>
      <c r="C52" s="11" t="s">
        <v>68</v>
      </c>
      <c r="D52" s="174"/>
      <c r="E52" s="20"/>
      <c r="F52" s="20"/>
      <c r="G52" s="20"/>
      <c r="H52" s="176"/>
      <c r="I52"/>
      <c r="J52"/>
      <c r="K52"/>
      <c r="L52"/>
      <c r="M52" s="42"/>
      <c r="N52" s="42"/>
      <c r="O52" s="43"/>
      <c r="P52" s="43"/>
      <c r="Q52" s="43"/>
      <c r="R52" s="43"/>
      <c r="S52" s="43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3">
        <f>D52*0.6</f>
        <v>0</v>
      </c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5">
        <f>D51+D53</f>
        <v>0</v>
      </c>
      <c r="E54" s="20"/>
      <c r="F54" s="20"/>
      <c r="G54" s="20"/>
      <c r="I54"/>
      <c r="J54"/>
      <c r="K54"/>
      <c r="L54"/>
      <c r="M54" s="42"/>
      <c r="N54" s="42"/>
      <c r="O54" s="42"/>
      <c r="P54" s="42"/>
      <c r="Q54" s="42"/>
      <c r="R54" s="42"/>
      <c r="S54" s="42"/>
    </row>
    <row r="55" spans="1:19" s="2" customFormat="1" ht="12.75">
      <c r="A55" s="20"/>
      <c r="B55" s="20"/>
      <c r="C55" s="20"/>
      <c r="D55" s="20"/>
      <c r="E55" s="20"/>
      <c r="F55" s="20"/>
      <c r="G55" s="20"/>
      <c r="I55"/>
      <c r="J55"/>
      <c r="K55"/>
      <c r="L55"/>
      <c r="M55" s="42"/>
      <c r="N55" s="42"/>
      <c r="O55" s="42"/>
      <c r="P55" s="42"/>
      <c r="Q55" s="42"/>
      <c r="R55" s="42"/>
      <c r="S55" s="42"/>
    </row>
    <row r="56" spans="1:19" s="2" customFormat="1" ht="12.75" customHeight="1">
      <c r="A56" s="140" t="s">
        <v>151</v>
      </c>
      <c r="B56" s="138"/>
      <c r="C56" s="138"/>
      <c r="D56" s="139"/>
      <c r="E56" s="20"/>
      <c r="F56" s="20"/>
      <c r="G56" s="20"/>
      <c r="H56" s="228" t="s">
        <v>172</v>
      </c>
      <c r="I56" s="229"/>
      <c r="J56" s="230"/>
      <c r="M56" s="42"/>
      <c r="N56" s="42"/>
      <c r="O56" s="42"/>
      <c r="P56" s="42"/>
      <c r="Q56" s="42"/>
      <c r="R56" s="42"/>
      <c r="S56" s="42"/>
    </row>
    <row r="57" spans="1:19" s="2" customFormat="1" ht="22.5" customHeight="1">
      <c r="A57" s="53" t="s">
        <v>72</v>
      </c>
      <c r="B57" s="53" t="s">
        <v>73</v>
      </c>
      <c r="C57" s="53" t="s">
        <v>36</v>
      </c>
      <c r="D57" s="7"/>
      <c r="E57" s="20"/>
      <c r="F57" s="20"/>
      <c r="G57" s="20"/>
      <c r="H57" s="231"/>
      <c r="I57" s="232"/>
      <c r="J57" s="233"/>
      <c r="M57" s="42"/>
      <c r="N57" s="42"/>
      <c r="O57" s="42"/>
      <c r="P57" s="42"/>
      <c r="Q57" s="42"/>
      <c r="R57" s="42"/>
      <c r="S57" s="42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0"/>
      <c r="F58" s="20"/>
      <c r="G58" s="20"/>
      <c r="H58" s="231"/>
      <c r="I58" s="232"/>
      <c r="J58" s="233"/>
      <c r="M58" s="42"/>
      <c r="N58" s="42"/>
      <c r="O58" s="42"/>
      <c r="P58" s="42"/>
      <c r="Q58" s="42"/>
      <c r="R58" s="42"/>
      <c r="S58" s="42"/>
    </row>
    <row r="59" spans="1:19" s="2" customFormat="1" ht="12.75">
      <c r="A59" s="64">
        <v>0</v>
      </c>
      <c r="B59" s="184"/>
      <c r="C59" s="45">
        <v>0</v>
      </c>
      <c r="D59" s="54"/>
      <c r="E59" s="20"/>
      <c r="F59" s="20"/>
      <c r="G59" s="20"/>
      <c r="H59" s="231"/>
      <c r="I59" s="232"/>
      <c r="J59" s="233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1" t="s">
        <v>157</v>
      </c>
      <c r="B60" s="172"/>
      <c r="C60" s="49">
        <v>10</v>
      </c>
      <c r="D60" s="49">
        <f>B60*C60</f>
        <v>0</v>
      </c>
      <c r="E60" s="20"/>
      <c r="F60" s="20"/>
      <c r="G60" s="20"/>
      <c r="H60" s="231"/>
      <c r="I60" s="232"/>
      <c r="J60" s="233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75" t="s">
        <v>158</v>
      </c>
      <c r="B61" s="172"/>
      <c r="C61" s="49">
        <v>10</v>
      </c>
      <c r="D61" s="49">
        <f>B61*C61</f>
        <v>0</v>
      </c>
      <c r="E61" s="20"/>
      <c r="F61" s="20"/>
      <c r="G61" s="20"/>
      <c r="H61" s="234"/>
      <c r="I61" s="235"/>
      <c r="J61" s="236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71" t="s">
        <v>159</v>
      </c>
      <c r="B62" s="172"/>
      <c r="C62" s="49">
        <v>10</v>
      </c>
      <c r="D62" s="49">
        <f>B62*C62</f>
        <v>0</v>
      </c>
      <c r="E62" s="20"/>
      <c r="F62" s="20"/>
      <c r="G62" s="20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21" customHeight="1">
      <c r="A63" s="171" t="s">
        <v>160</v>
      </c>
      <c r="B63" s="172"/>
      <c r="C63" s="49">
        <v>10</v>
      </c>
      <c r="D63" s="49">
        <f>B63*C63</f>
        <v>0</v>
      </c>
      <c r="E63" s="24"/>
      <c r="F63" s="24"/>
      <c r="G63" s="24"/>
      <c r="H63" s="1"/>
      <c r="I63" s="12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21" customHeight="1">
      <c r="A64" s="175" t="s">
        <v>161</v>
      </c>
      <c r="B64" s="172"/>
      <c r="C64" s="49">
        <v>10</v>
      </c>
      <c r="D64" s="49">
        <f>B64*C64</f>
        <v>0</v>
      </c>
      <c r="E64" s="24"/>
      <c r="F64" s="24"/>
      <c r="G64" s="24"/>
      <c r="H64" s="1"/>
      <c r="I64" s="1"/>
      <c r="J64"/>
      <c r="K64"/>
      <c r="L64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7"/>
      <c r="B65" s="7"/>
      <c r="C65" s="65" t="s">
        <v>77</v>
      </c>
      <c r="D65" s="66">
        <f>D60+D61+D62+D63+D64</f>
        <v>0</v>
      </c>
      <c r="E65" s="24"/>
      <c r="F65" s="24"/>
      <c r="G65" s="24"/>
      <c r="H65" s="1"/>
      <c r="I65" s="1"/>
      <c r="J65"/>
      <c r="K65"/>
      <c r="L65"/>
      <c r="M65" s="40"/>
      <c r="N65" s="40"/>
      <c r="O65" s="42"/>
      <c r="P65" s="42"/>
      <c r="Q65" s="42"/>
      <c r="R65" s="42"/>
      <c r="S65" s="42"/>
    </row>
    <row r="66" spans="1:19" s="2" customFormat="1" ht="12.75">
      <c r="A66" s="20"/>
      <c r="B66" s="20"/>
      <c r="C66" s="20"/>
      <c r="D66" s="20"/>
      <c r="E66" s="20"/>
      <c r="F66" s="20"/>
      <c r="G66" s="20"/>
      <c r="H66" s="14" t="s">
        <v>78</v>
      </c>
      <c r="I66" s="15"/>
      <c r="J66" s="16"/>
      <c r="K66" s="40" t="s">
        <v>79</v>
      </c>
      <c r="L66" s="40"/>
      <c r="M66" s="40"/>
      <c r="N66" s="40"/>
      <c r="O66" s="42"/>
      <c r="P66" s="42"/>
      <c r="Q66" s="42"/>
      <c r="R66" s="42"/>
      <c r="S66" s="42"/>
    </row>
    <row r="67" spans="1:19" s="2" customFormat="1" ht="12.75">
      <c r="A67" s="18"/>
      <c r="B67" s="18"/>
      <c r="C67" s="18"/>
      <c r="D67" s="13"/>
      <c r="E67" s="17"/>
      <c r="F67" s="13"/>
      <c r="G67" s="20"/>
      <c r="H67" s="14" t="s">
        <v>80</v>
      </c>
      <c r="I67" s="15"/>
      <c r="J67" s="16"/>
      <c r="K67" s="40">
        <f>IF(B72&lt;=25,IF(B72&lt;=5,0,IF(AND(B72&gt;5,B72&lt;=10),5,IF(AND(B72&gt;10,B72&lt;=15),10,IF(AND(B72&gt;15,B72&lt;=20),15,IF(AND(B72&gt;20,B72&lt;=25),20))))),1)</f>
        <v>0</v>
      </c>
      <c r="L67" s="40" t="str">
        <f>IF(B72&lt;=25,IF(B72&lt;=5,"I",IF(AND(B72&gt;5,B72&lt;=10),"II",IF(AND(B72&gt;10,B72&lt;=15),"III",IF(AND(B72&gt;15,B72&lt;=20),"IV",IF(AND(B72&gt;20,B72&lt;=25),"V"))))),"")</f>
        <v>I</v>
      </c>
      <c r="M67" s="40"/>
      <c r="N67" s="40"/>
      <c r="O67" s="42"/>
      <c r="P67" s="42"/>
      <c r="Q67" s="42"/>
      <c r="R67" s="42"/>
      <c r="S67" s="42"/>
    </row>
    <row r="68" spans="1:19" s="2" customFormat="1" ht="12.75">
      <c r="A68" s="25"/>
      <c r="B68" s="25"/>
      <c r="C68" s="25"/>
      <c r="D68" s="13"/>
      <c r="E68" s="25"/>
      <c r="F68" s="13"/>
      <c r="G68" s="20"/>
      <c r="H68" s="14" t="s">
        <v>81</v>
      </c>
      <c r="I68" s="15"/>
      <c r="J68" s="16"/>
      <c r="K68" s="40">
        <f>IF(B72&gt;25,IF(AND(B72&gt;25,B72&lt;=30),25,IF(AND(B72&gt;30,B72&lt;=35),30,IF(AND(B72&gt;35,B72&lt;=40),35,IF(AND(B72&gt;40,B72&lt;=45),40,IF(AND(B72&gt;45,B72&lt;=50),45,IF(B72&gt;50,50)))))),1)</f>
        <v>1</v>
      </c>
      <c r="L68" s="40">
        <f>IF(B72&gt;25,IF(AND(B72&gt;25,B72&lt;=30),"VI",IF(AND(B72&gt;30,B72&lt;=35),"VII",IF(AND(B72&gt;35,B72&lt;=40),"VIII",IF(AND(B72&gt;40,B72&lt;=45),"IX",IF(AND(B72&gt;45,B72&lt;=50),"X",IF(B72&gt;50,"XI")))))),"")</f>
      </c>
      <c r="M68" s="40"/>
      <c r="N68" s="40"/>
      <c r="O68" s="42"/>
      <c r="P68" s="42"/>
      <c r="Q68" s="42"/>
      <c r="R68" s="42"/>
      <c r="S68" s="42"/>
    </row>
    <row r="69" spans="1:19" s="2" customFormat="1" ht="12.75">
      <c r="A69" s="25"/>
      <c r="B69" s="25"/>
      <c r="C69" s="25"/>
      <c r="D69" s="13"/>
      <c r="E69" s="25"/>
      <c r="F69" s="13"/>
      <c r="G69" s="20"/>
      <c r="H69" s="14" t="s">
        <v>82</v>
      </c>
      <c r="I69" s="15"/>
      <c r="J69" s="16"/>
      <c r="K69" s="40">
        <f>K67*K68</f>
        <v>0</v>
      </c>
      <c r="L69" s="41" t="str">
        <f>L67&amp;L68</f>
        <v>I</v>
      </c>
      <c r="M69" s="40"/>
      <c r="N69" s="40"/>
      <c r="O69" s="42"/>
      <c r="P69" s="42"/>
      <c r="Q69" s="42"/>
      <c r="R69" s="42"/>
      <c r="S69" s="42"/>
    </row>
    <row r="70" spans="1:19" s="2" customFormat="1" ht="22.5" customHeight="1">
      <c r="A70" s="26"/>
      <c r="B70" s="26"/>
      <c r="C70" s="67" t="s">
        <v>83</v>
      </c>
      <c r="D70" s="67" t="s">
        <v>84</v>
      </c>
      <c r="E70" s="13"/>
      <c r="F70" s="13"/>
      <c r="G70" s="20"/>
      <c r="H70" s="14" t="s">
        <v>85</v>
      </c>
      <c r="I70" s="15"/>
      <c r="J70" s="16"/>
      <c r="K70"/>
      <c r="L70"/>
      <c r="M70" s="40"/>
      <c r="N70" s="40"/>
      <c r="O70" s="42"/>
      <c r="P70" s="42"/>
      <c r="Q70" s="42"/>
      <c r="R70" s="42"/>
      <c r="S70" s="42"/>
    </row>
    <row r="71" spans="1:19" s="2" customFormat="1" ht="12.75">
      <c r="A71" s="26"/>
      <c r="B71" s="26"/>
      <c r="C71" s="6" t="s">
        <v>86</v>
      </c>
      <c r="D71" s="6" t="s">
        <v>87</v>
      </c>
      <c r="E71" s="13"/>
      <c r="F71" s="13"/>
      <c r="G71" s="20"/>
      <c r="H71" s="14" t="s">
        <v>88</v>
      </c>
      <c r="I71" s="15"/>
      <c r="J71" s="15"/>
      <c r="M71" s="42"/>
      <c r="N71" s="42"/>
      <c r="O71" s="42"/>
      <c r="P71" s="42"/>
      <c r="Q71" s="42"/>
      <c r="R71" s="42"/>
      <c r="S71" s="42"/>
    </row>
    <row r="72" spans="1:19" s="2" customFormat="1" ht="23.25" customHeight="1">
      <c r="A72" s="71" t="s">
        <v>89</v>
      </c>
      <c r="B72" s="49">
        <f>SUM(G20+D38+D65)</f>
        <v>0</v>
      </c>
      <c r="C72" s="68" t="str">
        <f>L69</f>
        <v>I</v>
      </c>
      <c r="D72" s="69">
        <f>K69</f>
        <v>0</v>
      </c>
      <c r="E72" s="13"/>
      <c r="F72" s="13"/>
      <c r="G72" s="20"/>
      <c r="H72" s="14" t="s">
        <v>90</v>
      </c>
      <c r="I72" s="15"/>
      <c r="J72" s="15"/>
      <c r="M72" s="42"/>
      <c r="N72" s="42"/>
      <c r="O72" s="42"/>
      <c r="P72" s="42"/>
      <c r="Q72" s="42"/>
      <c r="R72" s="42"/>
      <c r="S72" s="42"/>
    </row>
    <row r="73" spans="1:19" s="2" customFormat="1" ht="12.75">
      <c r="A73" s="13"/>
      <c r="B73" s="13"/>
      <c r="C73" s="13"/>
      <c r="D73" s="13"/>
      <c r="E73" s="13"/>
      <c r="F73" s="13"/>
      <c r="G73" s="20"/>
      <c r="H73" s="14" t="s">
        <v>91</v>
      </c>
      <c r="I73" s="15"/>
      <c r="J73" s="15"/>
      <c r="M73" s="44"/>
      <c r="N73" s="42"/>
      <c r="O73" s="42"/>
      <c r="P73" s="42"/>
      <c r="Q73" s="42"/>
      <c r="R73" s="42"/>
      <c r="S73" s="42"/>
    </row>
    <row r="74" spans="1:19" s="2" customFormat="1" ht="12.75">
      <c r="A74" s="13"/>
      <c r="B74" s="13"/>
      <c r="C74" s="13"/>
      <c r="D74" s="13"/>
      <c r="E74" s="13"/>
      <c r="F74" s="13"/>
      <c r="G74" s="20"/>
      <c r="H74" s="14" t="s">
        <v>92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12.75">
      <c r="A75" s="19"/>
      <c r="B75" s="19"/>
      <c r="C75" s="19"/>
      <c r="D75" s="13"/>
      <c r="E75" s="19"/>
      <c r="F75" s="13"/>
      <c r="G75" s="20"/>
      <c r="H75" s="14" t="s">
        <v>93</v>
      </c>
      <c r="I75" s="15"/>
      <c r="J75" s="15"/>
      <c r="M75" s="42"/>
      <c r="N75" s="42"/>
      <c r="O75" s="42"/>
      <c r="P75" s="42"/>
      <c r="Q75" s="42"/>
      <c r="R75" s="42"/>
      <c r="S75" s="42"/>
    </row>
    <row r="76" spans="1:19" s="2" customFormat="1" ht="12.75">
      <c r="A76" s="19"/>
      <c r="B76" s="19"/>
      <c r="C76" s="19"/>
      <c r="D76" s="13"/>
      <c r="E76" s="19"/>
      <c r="F76" s="13"/>
      <c r="G76" s="20"/>
      <c r="H76" s="14" t="s">
        <v>94</v>
      </c>
      <c r="I76" s="15"/>
      <c r="J76" s="15"/>
      <c r="M76" s="42"/>
      <c r="N76" s="42"/>
      <c r="O76" s="42"/>
      <c r="P76" s="42"/>
      <c r="Q76" s="42"/>
      <c r="R76" s="42"/>
      <c r="S76" s="42"/>
    </row>
    <row r="77" spans="1:19" s="2" customFormat="1" ht="24.75" customHeight="1">
      <c r="A77" s="70" t="s">
        <v>95</v>
      </c>
      <c r="B77" s="11" t="s">
        <v>96</v>
      </c>
      <c r="C77" s="59"/>
      <c r="D77" s="86" t="s">
        <v>131</v>
      </c>
      <c r="E77" s="87">
        <f>'[1]Foglio1'!$G$95</f>
        <v>292.81</v>
      </c>
      <c r="F77" s="20"/>
      <c r="G77" s="20"/>
      <c r="M77" s="42"/>
      <c r="N77" s="42"/>
      <c r="O77" s="42"/>
      <c r="P77" s="42"/>
      <c r="Q77" s="42"/>
      <c r="R77" s="42"/>
      <c r="S77" s="42"/>
    </row>
    <row r="78" spans="1:19" s="2" customFormat="1" ht="22.5" customHeight="1">
      <c r="A78" s="70" t="s">
        <v>178</v>
      </c>
      <c r="B78" s="11" t="s">
        <v>176</v>
      </c>
      <c r="C78" s="88"/>
      <c r="D78" s="89" t="s">
        <v>131</v>
      </c>
      <c r="E78" s="90">
        <f>PRODUCT(E77,(1+D72/100))</f>
        <v>292.81</v>
      </c>
      <c r="F78" s="20"/>
      <c r="G78" s="20"/>
      <c r="M78" s="42"/>
      <c r="N78" s="42"/>
      <c r="O78" s="42"/>
      <c r="P78" s="42"/>
      <c r="Q78" s="42"/>
      <c r="R78" s="42"/>
      <c r="S78" s="42"/>
    </row>
    <row r="79" spans="1:19" s="2" customFormat="1" ht="23.25" customHeight="1">
      <c r="A79" s="70" t="s">
        <v>97</v>
      </c>
      <c r="B79" s="11" t="s">
        <v>177</v>
      </c>
      <c r="C79" s="88"/>
      <c r="D79" s="59"/>
      <c r="E79" s="91">
        <f>(E78*D46)+IF(C20&gt;0,IF(D54&gt;(C20*0.25),E77,E78)*D54,E78*D54)</f>
        <v>0</v>
      </c>
      <c r="F79" s="20"/>
      <c r="G79" s="20"/>
      <c r="H79" s="223"/>
      <c r="I79" s="223"/>
      <c r="J79" s="223"/>
      <c r="K79" s="223"/>
      <c r="M79" s="42"/>
      <c r="N79" s="42"/>
      <c r="O79" s="42"/>
      <c r="P79" s="42"/>
      <c r="Q79" s="42"/>
      <c r="R79" s="42"/>
      <c r="S79" s="42"/>
    </row>
    <row r="80" spans="1:19" s="2" customFormat="1" ht="9.75" customHeight="1">
      <c r="A80" s="102"/>
      <c r="B80" s="103"/>
      <c r="C80" s="104"/>
      <c r="D80" s="105"/>
      <c r="E80" s="106"/>
      <c r="F80" s="20"/>
      <c r="G80" s="20"/>
      <c r="H80" s="107"/>
      <c r="I80" s="107"/>
      <c r="J80" s="107"/>
      <c r="K80" s="107"/>
      <c r="M80" s="42"/>
      <c r="N80" s="42"/>
      <c r="O80" s="42"/>
      <c r="P80" s="42"/>
      <c r="Q80" s="42"/>
      <c r="R80" s="42"/>
      <c r="S80" s="42"/>
    </row>
    <row r="81" spans="1:19" s="2" customFormat="1" ht="12.75">
      <c r="A81" s="170" t="s">
        <v>152</v>
      </c>
      <c r="B81" s="133"/>
      <c r="C81" s="134"/>
      <c r="D81" s="134"/>
      <c r="E81" s="135"/>
      <c r="F81" s="20"/>
      <c r="G81" s="20"/>
      <c r="H81" s="112"/>
      <c r="I81" s="109"/>
      <c r="J81" s="110"/>
      <c r="K81" s="111"/>
      <c r="M81" s="42"/>
      <c r="N81" s="42"/>
      <c r="O81" s="42"/>
      <c r="P81" s="42"/>
      <c r="Q81" s="42"/>
      <c r="R81" s="42"/>
      <c r="S81" s="42"/>
    </row>
    <row r="82" spans="1:19" s="2" customFormat="1" ht="15" customHeight="1">
      <c r="A82" s="221" t="s">
        <v>138</v>
      </c>
      <c r="B82" s="221"/>
      <c r="C82" s="221" t="s">
        <v>139</v>
      </c>
      <c r="D82" s="221"/>
      <c r="E82" s="221"/>
      <c r="F82" s="107"/>
      <c r="G82" s="20"/>
      <c r="H82" s="108"/>
      <c r="I82" s="109"/>
      <c r="J82" s="110"/>
      <c r="K82" s="111"/>
      <c r="M82" s="42"/>
      <c r="N82" s="42"/>
      <c r="O82" s="42"/>
      <c r="P82" s="42"/>
      <c r="Q82" s="42"/>
      <c r="R82" s="42"/>
      <c r="S82" s="42"/>
    </row>
    <row r="83" spans="1:19" s="2" customFormat="1" ht="9.75" customHeight="1">
      <c r="A83" s="121" t="s">
        <v>104</v>
      </c>
      <c r="B83" s="122">
        <v>4.6</v>
      </c>
      <c r="C83" s="222" t="s">
        <v>115</v>
      </c>
      <c r="D83" s="222"/>
      <c r="E83" s="123">
        <v>0</v>
      </c>
      <c r="F83" s="111"/>
      <c r="G83" s="20"/>
      <c r="H83" s="108"/>
      <c r="I83" s="109"/>
      <c r="J83" s="110"/>
      <c r="K83" s="111"/>
      <c r="M83" s="42"/>
      <c r="N83" s="42"/>
      <c r="O83" s="42"/>
      <c r="P83" s="42"/>
      <c r="Q83" s="42"/>
      <c r="R83" s="42"/>
      <c r="S83" s="42"/>
    </row>
    <row r="84" spans="1:19" s="2" customFormat="1" ht="9.75" customHeight="1">
      <c r="A84" s="121" t="s">
        <v>105</v>
      </c>
      <c r="B84" s="122">
        <v>4.7</v>
      </c>
      <c r="C84" s="124" t="s">
        <v>116</v>
      </c>
      <c r="D84" s="124"/>
      <c r="E84" s="125">
        <v>0.2</v>
      </c>
      <c r="F84" s="111"/>
      <c r="G84" s="20"/>
      <c r="H84" s="108"/>
      <c r="I84" s="109"/>
      <c r="J84" s="110"/>
      <c r="K84" s="111"/>
      <c r="M84" s="42"/>
      <c r="N84" s="42"/>
      <c r="O84" s="42"/>
      <c r="P84" s="42"/>
      <c r="Q84" s="42"/>
      <c r="R84" s="42"/>
      <c r="S84" s="42"/>
    </row>
    <row r="85" spans="1:19" s="2" customFormat="1" ht="9.75" customHeight="1">
      <c r="A85" s="121" t="s">
        <v>106</v>
      </c>
      <c r="B85" s="122">
        <v>4.8</v>
      </c>
      <c r="C85" s="124" t="s">
        <v>117</v>
      </c>
      <c r="D85" s="124"/>
      <c r="E85" s="125">
        <v>0.4</v>
      </c>
      <c r="F85" s="113"/>
      <c r="G85" s="20"/>
      <c r="H85" s="108"/>
      <c r="I85" s="109"/>
      <c r="J85" s="110"/>
      <c r="K85" s="111"/>
      <c r="M85" s="42"/>
      <c r="N85" s="42"/>
      <c r="O85" s="42"/>
      <c r="P85" s="42"/>
      <c r="Q85" s="42"/>
      <c r="R85" s="42"/>
      <c r="S85" s="42"/>
    </row>
    <row r="86" spans="1:19" s="2" customFormat="1" ht="9.75" customHeight="1">
      <c r="A86" s="121" t="s">
        <v>107</v>
      </c>
      <c r="B86" s="122">
        <v>4.9</v>
      </c>
      <c r="C86" s="124" t="s">
        <v>118</v>
      </c>
      <c r="D86" s="124"/>
      <c r="E86" s="125">
        <v>1</v>
      </c>
      <c r="F86" s="113"/>
      <c r="G86" s="20"/>
      <c r="H86" s="108"/>
      <c r="I86" s="109"/>
      <c r="J86" s="110"/>
      <c r="K86" s="111"/>
      <c r="M86" s="42"/>
      <c r="N86" s="42"/>
      <c r="O86" s="42"/>
      <c r="P86" s="42"/>
      <c r="Q86" s="42"/>
      <c r="R86" s="42"/>
      <c r="S86" s="42"/>
    </row>
    <row r="87" spans="1:19" s="2" customFormat="1" ht="9.75" customHeight="1">
      <c r="A87" s="121" t="s">
        <v>108</v>
      </c>
      <c r="B87" s="122">
        <v>5</v>
      </c>
      <c r="C87" s="237" t="s">
        <v>119</v>
      </c>
      <c r="D87" s="238"/>
      <c r="E87" s="258">
        <v>2</v>
      </c>
      <c r="F87" s="113"/>
      <c r="G87" s="20"/>
      <c r="H87" s="108"/>
      <c r="I87" s="109"/>
      <c r="J87" s="110"/>
      <c r="K87" s="111"/>
      <c r="M87" s="42"/>
      <c r="N87" s="42"/>
      <c r="O87" s="42"/>
      <c r="P87" s="42"/>
      <c r="Q87" s="42"/>
      <c r="R87" s="42"/>
      <c r="S87" s="42"/>
    </row>
    <row r="88" spans="1:19" s="2" customFormat="1" ht="9.75" customHeight="1">
      <c r="A88" s="121" t="s">
        <v>109</v>
      </c>
      <c r="B88" s="122">
        <v>5.1</v>
      </c>
      <c r="C88" s="239"/>
      <c r="D88" s="240"/>
      <c r="E88" s="259"/>
      <c r="F88" s="245"/>
      <c r="G88" s="20"/>
      <c r="H88" s="108"/>
      <c r="I88" s="109"/>
      <c r="J88" s="110"/>
      <c r="K88" s="111"/>
      <c r="M88" s="42"/>
      <c r="N88" s="42"/>
      <c r="O88" s="42"/>
      <c r="P88" s="42"/>
      <c r="Q88" s="42"/>
      <c r="R88" s="42"/>
      <c r="S88" s="42"/>
    </row>
    <row r="89" spans="1:19" s="2" customFormat="1" ht="12.75" customHeight="1">
      <c r="A89" s="121" t="s">
        <v>110</v>
      </c>
      <c r="B89" s="122">
        <v>5.2</v>
      </c>
      <c r="C89" s="221" t="s">
        <v>140</v>
      </c>
      <c r="D89" s="221"/>
      <c r="E89" s="221"/>
      <c r="F89" s="245"/>
      <c r="G89" s="20"/>
      <c r="H89" s="108"/>
      <c r="I89" s="109"/>
      <c r="J89" s="110"/>
      <c r="K89" s="111"/>
      <c r="M89" s="42"/>
      <c r="N89" s="42"/>
      <c r="O89" s="42"/>
      <c r="P89" s="42"/>
      <c r="Q89" s="42"/>
      <c r="R89" s="42"/>
      <c r="S89" s="42"/>
    </row>
    <row r="90" spans="1:19" s="2" customFormat="1" ht="12.75" customHeight="1">
      <c r="A90" s="121" t="s">
        <v>111</v>
      </c>
      <c r="B90" s="122">
        <v>5.3</v>
      </c>
      <c r="C90" s="124" t="s">
        <v>120</v>
      </c>
      <c r="D90" s="125"/>
      <c r="E90" s="125">
        <v>1</v>
      </c>
      <c r="F90" s="107"/>
      <c r="G90" s="20"/>
      <c r="H90" s="108"/>
      <c r="I90" s="109"/>
      <c r="J90" s="110"/>
      <c r="K90" s="111"/>
      <c r="M90" s="42"/>
      <c r="N90" s="42"/>
      <c r="O90" s="42"/>
      <c r="P90" s="42"/>
      <c r="Q90" s="42"/>
      <c r="R90" s="42"/>
      <c r="S90" s="42"/>
    </row>
    <row r="91" spans="1:19" s="2" customFormat="1" ht="9.75" customHeight="1">
      <c r="A91" s="121" t="s">
        <v>112</v>
      </c>
      <c r="B91" s="122">
        <v>5.4</v>
      </c>
      <c r="C91" s="124" t="s">
        <v>121</v>
      </c>
      <c r="D91" s="125"/>
      <c r="E91" s="125">
        <v>0.75</v>
      </c>
      <c r="F91" s="113"/>
      <c r="G91" s="20"/>
      <c r="H91" s="108"/>
      <c r="I91" s="109"/>
      <c r="J91" s="110"/>
      <c r="K91" s="111"/>
      <c r="M91" s="42"/>
      <c r="N91" s="42"/>
      <c r="O91" s="42"/>
      <c r="P91" s="42"/>
      <c r="Q91" s="42"/>
      <c r="R91" s="42"/>
      <c r="S91" s="42"/>
    </row>
    <row r="92" spans="1:19" s="2" customFormat="1" ht="9.75" customHeight="1">
      <c r="A92" s="121" t="s">
        <v>113</v>
      </c>
      <c r="B92" s="122">
        <v>5.5</v>
      </c>
      <c r="C92" s="124" t="s">
        <v>122</v>
      </c>
      <c r="D92" s="125"/>
      <c r="E92" s="125">
        <v>1</v>
      </c>
      <c r="F92" s="113"/>
      <c r="G92" s="20"/>
      <c r="H92" s="108"/>
      <c r="I92" s="109"/>
      <c r="J92" s="110"/>
      <c r="K92" s="111"/>
      <c r="M92" s="42"/>
      <c r="N92" s="42"/>
      <c r="O92" s="42"/>
      <c r="P92" s="42"/>
      <c r="Q92" s="42"/>
      <c r="R92" s="42"/>
      <c r="S92" s="42"/>
    </row>
    <row r="93" spans="1:19" s="2" customFormat="1" ht="9.75" customHeight="1">
      <c r="A93" s="121" t="s">
        <v>114</v>
      </c>
      <c r="B93" s="122">
        <v>5.6</v>
      </c>
      <c r="C93" s="124" t="s">
        <v>123</v>
      </c>
      <c r="D93" s="125"/>
      <c r="E93" s="125">
        <v>2</v>
      </c>
      <c r="F93" s="113"/>
      <c r="G93" s="20"/>
      <c r="H93" s="108"/>
      <c r="I93" s="109"/>
      <c r="J93" s="110"/>
      <c r="K93" s="111"/>
      <c r="M93" s="42"/>
      <c r="N93" s="42"/>
      <c r="O93" s="42"/>
      <c r="P93" s="42"/>
      <c r="Q93" s="42"/>
      <c r="R93" s="42"/>
      <c r="S93" s="42"/>
    </row>
    <row r="94" spans="1:19" s="2" customFormat="1" ht="9.75" customHeight="1">
      <c r="A94" s="50"/>
      <c r="B94" s="51"/>
      <c r="C94" s="108"/>
      <c r="D94" s="113"/>
      <c r="E94" s="113"/>
      <c r="F94" s="113"/>
      <c r="G94" s="20"/>
      <c r="H94" s="108"/>
      <c r="I94" s="109"/>
      <c r="J94" s="110"/>
      <c r="K94" s="111"/>
      <c r="M94" s="42"/>
      <c r="N94" s="42"/>
      <c r="O94" s="42"/>
      <c r="P94" s="42"/>
      <c r="Q94" s="42"/>
      <c r="R94" s="42"/>
      <c r="S94" s="42"/>
    </row>
    <row r="95" spans="1:19" s="2" customFormat="1" ht="12.75">
      <c r="A95" s="146" t="s">
        <v>142</v>
      </c>
      <c r="B95" s="147"/>
      <c r="C95" s="148"/>
      <c r="D95" s="148"/>
      <c r="E95" s="149"/>
      <c r="F95" s="20"/>
      <c r="G95" s="20"/>
      <c r="H95" s="112"/>
      <c r="I95" s="109"/>
      <c r="J95" s="110"/>
      <c r="K95" s="111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7" t="s">
        <v>98</v>
      </c>
      <c r="B96" s="64" t="str">
        <f>C72</f>
        <v>I</v>
      </c>
      <c r="C96" s="177"/>
      <c r="D96" s="19"/>
      <c r="E96" s="142"/>
      <c r="F96" s="20"/>
      <c r="G96" s="20"/>
      <c r="H96" s="218" t="s">
        <v>162</v>
      </c>
      <c r="I96" s="219"/>
      <c r="J96" s="219"/>
      <c r="K96" s="220"/>
      <c r="M96" s="42"/>
      <c r="N96" s="42"/>
      <c r="O96" s="42"/>
      <c r="P96" s="42"/>
      <c r="Q96" s="42"/>
      <c r="R96" s="42"/>
      <c r="S96" s="42"/>
    </row>
    <row r="97" spans="1:19" s="2" customFormat="1" ht="11.25">
      <c r="A97" s="7" t="s">
        <v>99</v>
      </c>
      <c r="B97" s="7"/>
      <c r="C97" s="177"/>
      <c r="D97" s="19"/>
      <c r="E97" s="142"/>
      <c r="F97" s="20"/>
      <c r="G97" s="20"/>
      <c r="H97" s="192" t="s">
        <v>163</v>
      </c>
      <c r="I97" s="193"/>
      <c r="J97" s="193"/>
      <c r="K97" s="194"/>
      <c r="M97" s="42"/>
      <c r="N97" s="42"/>
      <c r="O97" s="42"/>
      <c r="P97" s="42"/>
      <c r="Q97" s="42"/>
      <c r="R97" s="42"/>
      <c r="S97" s="42"/>
    </row>
    <row r="98" spans="1:19" s="2" customFormat="1" ht="11.25">
      <c r="A98" s="7" t="s">
        <v>100</v>
      </c>
      <c r="B98" s="7"/>
      <c r="C98" s="177"/>
      <c r="D98" s="19"/>
      <c r="E98" s="150"/>
      <c r="F98" s="20"/>
      <c r="G98" s="20"/>
      <c r="H98" s="218" t="s">
        <v>164</v>
      </c>
      <c r="I98" s="219"/>
      <c r="J98" s="219"/>
      <c r="K98" s="220"/>
      <c r="M98" s="42"/>
      <c r="N98" s="42"/>
      <c r="O98" s="42"/>
      <c r="P98" s="42"/>
      <c r="Q98" s="42"/>
      <c r="R98" s="42"/>
      <c r="S98" s="42"/>
    </row>
    <row r="99" spans="1:19" s="2" customFormat="1" ht="9.75" customHeight="1">
      <c r="A99" s="7" t="s">
        <v>101</v>
      </c>
      <c r="B99" s="7"/>
      <c r="C99" s="183">
        <f>SUM(C96:C98)</f>
        <v>0</v>
      </c>
      <c r="D99" s="19"/>
      <c r="E99" s="142"/>
      <c r="F99" s="20"/>
      <c r="G99" s="20"/>
      <c r="H99" s="112"/>
      <c r="I99" s="109"/>
      <c r="J99" s="110"/>
      <c r="K99" s="113"/>
      <c r="M99" s="42"/>
      <c r="N99" s="42"/>
      <c r="O99" s="42"/>
      <c r="P99" s="42"/>
      <c r="Q99" s="42"/>
      <c r="R99" s="42"/>
      <c r="S99" s="42"/>
    </row>
    <row r="100" spans="1:19" s="2" customFormat="1" ht="12.75" customHeight="1">
      <c r="A100" s="7" t="s">
        <v>179</v>
      </c>
      <c r="B100" s="7"/>
      <c r="C100" s="201" t="s">
        <v>126</v>
      </c>
      <c r="D100" s="274">
        <f>IF((E9="NO"),("ESENTE"),(ROUND(PRODUCT(C99,E79)/100,2)))</f>
        <v>0</v>
      </c>
      <c r="E100" s="275"/>
      <c r="F100" s="145"/>
      <c r="G100" s="20"/>
      <c r="H100" s="112"/>
      <c r="I100" s="109"/>
      <c r="J100" s="223"/>
      <c r="K100" s="223"/>
      <c r="M100" s="42"/>
      <c r="N100" s="42"/>
      <c r="O100" s="42"/>
      <c r="P100" s="42"/>
      <c r="Q100" s="42"/>
      <c r="R100" s="42"/>
      <c r="S100" s="42"/>
    </row>
    <row r="101" spans="1:12" s="73" customFormat="1" ht="15.75">
      <c r="A101" s="207" t="s">
        <v>190</v>
      </c>
      <c r="B101" s="226"/>
      <c r="C101" s="206" t="s">
        <v>127</v>
      </c>
      <c r="D101" s="227">
        <f>IF((E9="NO"),D100,IF((E10="NO"),(D100*0.5),(D100)))</f>
        <v>0</v>
      </c>
      <c r="E101" s="227"/>
      <c r="F101" s="75"/>
      <c r="H101" s="108"/>
      <c r="I101" s="187"/>
      <c r="J101" s="187"/>
      <c r="K101" s="187"/>
      <c r="L101" s="187"/>
    </row>
    <row r="102" spans="1:19" s="2" customFormat="1" ht="11.25">
      <c r="A102" s="20"/>
      <c r="B102" s="19"/>
      <c r="C102" s="19"/>
      <c r="D102" s="20"/>
      <c r="E102" s="20"/>
      <c r="F102" s="20"/>
      <c r="G102" s="20"/>
      <c r="H102" s="112"/>
      <c r="I102" s="109"/>
      <c r="J102" s="108"/>
      <c r="K102" s="113"/>
      <c r="M102" s="42"/>
      <c r="N102" s="42"/>
      <c r="O102" s="42"/>
      <c r="P102" s="42"/>
      <c r="Q102" s="42"/>
      <c r="R102" s="42"/>
      <c r="S102" s="42"/>
    </row>
    <row r="103" spans="1:19" s="2" customFormat="1" ht="12">
      <c r="A103" s="151" t="s">
        <v>153</v>
      </c>
      <c r="B103" s="152"/>
      <c r="C103" s="152"/>
      <c r="D103" s="152"/>
      <c r="E103" s="153"/>
      <c r="F103" s="20"/>
      <c r="G103" s="20"/>
      <c r="H103" s="112"/>
      <c r="I103" s="109"/>
      <c r="J103" s="108"/>
      <c r="K103" s="113"/>
      <c r="M103" s="42"/>
      <c r="N103" s="42"/>
      <c r="O103" s="42"/>
      <c r="P103" s="42"/>
      <c r="Q103" s="42"/>
      <c r="R103" s="42"/>
      <c r="S103" s="42"/>
    </row>
    <row r="104" spans="1:19" s="2" customFormat="1" ht="12.75" customHeight="1">
      <c r="A104" s="225" t="s">
        <v>135</v>
      </c>
      <c r="B104" s="225"/>
      <c r="C104" s="126" t="s">
        <v>130</v>
      </c>
      <c r="D104" s="127" t="s">
        <v>134</v>
      </c>
      <c r="E104" s="128">
        <f>'[1]Foglio1'!$G$11</f>
        <v>2.0410777751994167</v>
      </c>
      <c r="F104" s="20"/>
      <c r="G104" s="20"/>
      <c r="H104" s="112"/>
      <c r="I104" s="109"/>
      <c r="J104" s="108"/>
      <c r="K104" s="113"/>
      <c r="M104" s="42"/>
      <c r="N104" s="42"/>
      <c r="O104" s="42"/>
      <c r="P104" s="42"/>
      <c r="Q104" s="42"/>
      <c r="R104" s="42"/>
      <c r="S104" s="42"/>
    </row>
    <row r="105" spans="1:19" s="2" customFormat="1" ht="12.75">
      <c r="A105" s="225"/>
      <c r="B105" s="225"/>
      <c r="C105" s="129" t="s">
        <v>129</v>
      </c>
      <c r="D105" s="127" t="s">
        <v>134</v>
      </c>
      <c r="E105" s="128">
        <f>'[1]Foglio1'!$G$12</f>
        <v>4.014290029482656</v>
      </c>
      <c r="F105" s="20"/>
      <c r="G105" s="20"/>
      <c r="H105" s="112"/>
      <c r="I105" s="109"/>
      <c r="J105" s="108"/>
      <c r="K105" s="113"/>
      <c r="M105" s="42"/>
      <c r="N105" s="42"/>
      <c r="O105" s="42"/>
      <c r="P105" s="42"/>
      <c r="Q105" s="42"/>
      <c r="R105" s="42"/>
      <c r="S105" s="42"/>
    </row>
    <row r="106" spans="1:19" s="2" customFormat="1" ht="15.75">
      <c r="A106" s="225"/>
      <c r="B106" s="225"/>
      <c r="C106" s="129" t="s">
        <v>128</v>
      </c>
      <c r="D106" s="130" t="s">
        <v>134</v>
      </c>
      <c r="E106" s="131">
        <f>SUM(E104:E105)</f>
        <v>6.0553678046820725</v>
      </c>
      <c r="F106" s="20"/>
      <c r="G106" s="20"/>
      <c r="H106" s="112"/>
      <c r="I106" s="109"/>
      <c r="J106" s="108"/>
      <c r="K106" s="113"/>
      <c r="M106" s="42"/>
      <c r="N106" s="42"/>
      <c r="O106" s="42"/>
      <c r="P106" s="42"/>
      <c r="Q106" s="42"/>
      <c r="R106" s="42"/>
      <c r="S106" s="42"/>
    </row>
    <row r="107" spans="1:19" s="2" customFormat="1" ht="4.5" customHeight="1">
      <c r="A107" s="154"/>
      <c r="B107" s="155"/>
      <c r="C107" s="155"/>
      <c r="D107" s="156"/>
      <c r="E107" s="157"/>
      <c r="F107" s="20"/>
      <c r="G107" s="20"/>
      <c r="H107" s="112"/>
      <c r="I107" s="109"/>
      <c r="J107" s="108"/>
      <c r="K107" s="113"/>
      <c r="M107" s="42"/>
      <c r="N107" s="42"/>
      <c r="O107" s="42"/>
      <c r="P107" s="42"/>
      <c r="Q107" s="42"/>
      <c r="R107" s="42"/>
      <c r="S107" s="42"/>
    </row>
    <row r="108" spans="1:19" s="2" customFormat="1" ht="12.75">
      <c r="A108" s="225" t="s">
        <v>137</v>
      </c>
      <c r="B108" s="225"/>
      <c r="C108" s="126" t="s">
        <v>130</v>
      </c>
      <c r="D108" s="127" t="s">
        <v>134</v>
      </c>
      <c r="E108" s="128">
        <f>'[1]Foglio1'!$G$17</f>
        <v>1.0205388875997083</v>
      </c>
      <c r="F108" s="20"/>
      <c r="G108" s="20"/>
      <c r="H108" s="112"/>
      <c r="I108" s="109"/>
      <c r="J108" s="108"/>
      <c r="K108" s="113"/>
      <c r="M108" s="42"/>
      <c r="N108" s="42"/>
      <c r="O108" s="42"/>
      <c r="P108" s="42"/>
      <c r="Q108" s="42"/>
      <c r="R108" s="42"/>
      <c r="S108" s="42"/>
    </row>
    <row r="109" spans="1:19" s="2" customFormat="1" ht="12.75">
      <c r="A109" s="225"/>
      <c r="B109" s="225"/>
      <c r="C109" s="129" t="s">
        <v>129</v>
      </c>
      <c r="D109" s="127" t="s">
        <v>134</v>
      </c>
      <c r="E109" s="128">
        <f>'[1]Foglio1'!$G$18</f>
        <v>2.007145014741328</v>
      </c>
      <c r="F109" s="20"/>
      <c r="G109" s="20"/>
      <c r="H109" s="112"/>
      <c r="I109" s="109"/>
      <c r="J109" s="108"/>
      <c r="K109" s="113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25"/>
      <c r="B110" s="225"/>
      <c r="C110" s="129" t="s">
        <v>128</v>
      </c>
      <c r="D110" s="130" t="s">
        <v>134</v>
      </c>
      <c r="E110" s="131">
        <f>SUM(E108:E109)</f>
        <v>3.0276839023410362</v>
      </c>
      <c r="F110" s="20"/>
      <c r="G110" s="20"/>
      <c r="H110" s="112"/>
      <c r="I110" s="109"/>
      <c r="J110" s="108"/>
      <c r="K110" s="113"/>
      <c r="M110" s="42"/>
      <c r="N110" s="42"/>
      <c r="O110" s="42"/>
      <c r="P110" s="42"/>
      <c r="Q110" s="42"/>
      <c r="R110" s="42"/>
      <c r="S110" s="42"/>
    </row>
    <row r="111" spans="1:19" s="2" customFormat="1" ht="4.5" customHeight="1">
      <c r="A111" s="158"/>
      <c r="B111" s="159"/>
      <c r="C111" s="160"/>
      <c r="D111" s="161"/>
      <c r="E111" s="162"/>
      <c r="F111" s="20"/>
      <c r="G111" s="20"/>
      <c r="H111" s="112"/>
      <c r="I111" s="109"/>
      <c r="J111" s="108"/>
      <c r="K111" s="113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24" t="s">
        <v>136</v>
      </c>
      <c r="B112" s="224"/>
      <c r="C112" s="129" t="s">
        <v>129</v>
      </c>
      <c r="D112" s="130" t="s">
        <v>134</v>
      </c>
      <c r="E112" s="131">
        <f>'[1]Foglio1'!$G$24</f>
        <v>4.014290029482656</v>
      </c>
      <c r="F112" s="20"/>
      <c r="G112" s="20"/>
      <c r="H112" s="112"/>
      <c r="I112" s="109"/>
      <c r="J112" s="108"/>
      <c r="K112" s="113"/>
      <c r="M112" s="42"/>
      <c r="N112" s="42"/>
      <c r="O112" s="42"/>
      <c r="P112" s="42"/>
      <c r="Q112" s="42"/>
      <c r="R112" s="42"/>
      <c r="S112" s="42"/>
    </row>
    <row r="113" spans="1:19" s="2" customFormat="1" ht="4.5" customHeight="1">
      <c r="A113" s="163"/>
      <c r="B113" s="164"/>
      <c r="C113" s="165"/>
      <c r="D113" s="161"/>
      <c r="E113" s="162"/>
      <c r="F113" s="20"/>
      <c r="G113" s="20"/>
      <c r="H113" s="112"/>
      <c r="I113" s="109"/>
      <c r="J113" s="108"/>
      <c r="K113" s="113"/>
      <c r="M113" s="42"/>
      <c r="N113" s="42"/>
      <c r="O113" s="42"/>
      <c r="P113" s="42"/>
      <c r="Q113" s="42"/>
      <c r="R113" s="42"/>
      <c r="S113" s="42"/>
    </row>
    <row r="114" spans="1:19" s="2" customFormat="1" ht="15.75">
      <c r="A114" s="224" t="s">
        <v>181</v>
      </c>
      <c r="B114" s="224"/>
      <c r="C114" s="129" t="s">
        <v>129</v>
      </c>
      <c r="D114" s="130" t="s">
        <v>134</v>
      </c>
      <c r="E114" s="131">
        <f>'[1]Foglio1'!$G$37</f>
        <v>1.4447349058884726</v>
      </c>
      <c r="F114" s="20"/>
      <c r="G114" s="20"/>
      <c r="H114" s="112"/>
      <c r="I114" s="109"/>
      <c r="J114" s="108"/>
      <c r="K114" s="113"/>
      <c r="M114" s="42"/>
      <c r="N114" s="42"/>
      <c r="O114" s="42"/>
      <c r="P114" s="42"/>
      <c r="Q114" s="42"/>
      <c r="R114" s="42"/>
      <c r="S114" s="42"/>
    </row>
    <row r="115" spans="1:19" s="2" customFormat="1" ht="4.5" customHeight="1">
      <c r="A115" s="154"/>
      <c r="B115" s="155"/>
      <c r="C115" s="166"/>
      <c r="D115" s="167"/>
      <c r="E115" s="157"/>
      <c r="F115" s="20"/>
      <c r="G115" s="20"/>
      <c r="H115" s="112"/>
      <c r="I115" s="109"/>
      <c r="J115" s="108"/>
      <c r="K115" s="113"/>
      <c r="M115" s="42"/>
      <c r="N115" s="42"/>
      <c r="O115" s="42"/>
      <c r="P115" s="42"/>
      <c r="Q115" s="42"/>
      <c r="R115" s="42"/>
      <c r="S115" s="42"/>
    </row>
    <row r="116" spans="1:19" s="2" customFormat="1" ht="15.75">
      <c r="A116" s="224" t="s">
        <v>132</v>
      </c>
      <c r="B116" s="224"/>
      <c r="C116" s="129" t="s">
        <v>133</v>
      </c>
      <c r="D116" s="130" t="s">
        <v>134</v>
      </c>
      <c r="E116" s="132">
        <f>'[1]Foglio1'!$G$31</f>
        <v>8.131715902095356</v>
      </c>
      <c r="F116" s="20"/>
      <c r="G116" s="20"/>
      <c r="H116" s="112"/>
      <c r="I116" s="109"/>
      <c r="J116" s="108"/>
      <c r="K116" s="113"/>
      <c r="M116" s="42"/>
      <c r="N116" s="42"/>
      <c r="O116" s="42"/>
      <c r="P116" s="42"/>
      <c r="Q116" s="42"/>
      <c r="R116" s="42"/>
      <c r="S116" s="42"/>
    </row>
    <row r="117" spans="1:19" s="2" customFormat="1" ht="10.5" customHeight="1">
      <c r="A117" s="20"/>
      <c r="B117" s="19"/>
      <c r="C117" s="19"/>
      <c r="D117" s="20"/>
      <c r="E117" s="20"/>
      <c r="F117" s="20"/>
      <c r="G117" s="20"/>
      <c r="H117" s="112"/>
      <c r="I117" s="109"/>
      <c r="J117" s="108"/>
      <c r="K117" s="113"/>
      <c r="M117" s="42"/>
      <c r="N117" s="42"/>
      <c r="O117" s="42"/>
      <c r="P117" s="42"/>
      <c r="Q117" s="42"/>
      <c r="R117" s="42"/>
      <c r="S117" s="42"/>
    </row>
    <row r="118" spans="1:19" s="2" customFormat="1" ht="12.75">
      <c r="A118" s="146" t="s">
        <v>143</v>
      </c>
      <c r="B118" s="138"/>
      <c r="C118" s="138"/>
      <c r="D118" s="138"/>
      <c r="E118" s="139"/>
      <c r="F118" s="20"/>
      <c r="G118" s="20"/>
      <c r="H118" s="112"/>
      <c r="I118" s="109"/>
      <c r="J118" s="108"/>
      <c r="K118" s="113"/>
      <c r="M118" s="42"/>
      <c r="N118" s="42"/>
      <c r="O118" s="42"/>
      <c r="P118" s="42"/>
      <c r="Q118" s="42"/>
      <c r="R118" s="42"/>
      <c r="S118" s="42"/>
    </row>
    <row r="119" spans="1:19" s="2" customFormat="1" ht="11.25">
      <c r="A119" s="7" t="s">
        <v>154</v>
      </c>
      <c r="B119" s="82"/>
      <c r="C119" s="173"/>
      <c r="D119" s="83"/>
      <c r="E119" s="142"/>
      <c r="F119" s="20"/>
      <c r="G119" s="20"/>
      <c r="H119" s="218" t="s">
        <v>174</v>
      </c>
      <c r="I119" s="219"/>
      <c r="J119" s="219"/>
      <c r="K119" s="219"/>
      <c r="L119" s="220"/>
      <c r="M119" s="42"/>
      <c r="N119" s="42"/>
      <c r="O119" s="42"/>
      <c r="P119" s="42"/>
      <c r="Q119" s="42"/>
      <c r="R119" s="42"/>
      <c r="S119" s="42"/>
    </row>
    <row r="120" spans="1:19" s="2" customFormat="1" ht="11.25">
      <c r="A120" s="7" t="s">
        <v>102</v>
      </c>
      <c r="B120" s="82"/>
      <c r="C120" s="178"/>
      <c r="D120" s="84"/>
      <c r="E120" s="142"/>
      <c r="F120" s="20"/>
      <c r="G120" s="20"/>
      <c r="H120" s="218" t="s">
        <v>165</v>
      </c>
      <c r="I120" s="219"/>
      <c r="J120" s="219"/>
      <c r="K120" s="219"/>
      <c r="L120" s="220"/>
      <c r="M120" s="42"/>
      <c r="N120" s="42"/>
      <c r="O120" s="42"/>
      <c r="P120" s="42"/>
      <c r="Q120" s="42"/>
      <c r="R120" s="42"/>
      <c r="S120" s="42"/>
    </row>
    <row r="121" spans="1:19" s="2" customFormat="1" ht="12">
      <c r="A121" s="272" t="s">
        <v>155</v>
      </c>
      <c r="B121" s="273"/>
      <c r="C121" s="179"/>
      <c r="D121" s="85"/>
      <c r="E121" s="142"/>
      <c r="F121" s="20"/>
      <c r="G121" s="20"/>
      <c r="H121" s="218" t="s">
        <v>166</v>
      </c>
      <c r="I121" s="219"/>
      <c r="J121" s="219"/>
      <c r="K121" s="219"/>
      <c r="L121" s="220"/>
      <c r="M121" s="42"/>
      <c r="N121" s="42"/>
      <c r="O121" s="42"/>
      <c r="P121" s="42"/>
      <c r="Q121" s="42"/>
      <c r="R121" s="42"/>
      <c r="S121" s="42"/>
    </row>
    <row r="122" spans="1:19" s="2" customFormat="1" ht="12.75" customHeight="1">
      <c r="A122" s="7" t="s">
        <v>103</v>
      </c>
      <c r="B122" s="7"/>
      <c r="C122" s="202" t="s">
        <v>126</v>
      </c>
      <c r="D122" s="274">
        <f>ROUND(PRODUCT(C121,C119),2)</f>
        <v>0</v>
      </c>
      <c r="E122" s="275"/>
      <c r="F122" s="145"/>
      <c r="G122" s="20"/>
      <c r="H122" s="281"/>
      <c r="I122" s="282"/>
      <c r="J122" s="282"/>
      <c r="K122" s="282"/>
      <c r="L122" s="283"/>
      <c r="M122" s="42"/>
      <c r="N122" s="42"/>
      <c r="O122" s="42"/>
      <c r="P122" s="42"/>
      <c r="Q122" s="42"/>
      <c r="R122" s="42"/>
      <c r="S122" s="42"/>
    </row>
    <row r="123" spans="1:12" s="73" customFormat="1" ht="18.75" customHeight="1">
      <c r="A123" s="207" t="s">
        <v>191</v>
      </c>
      <c r="B123" s="207"/>
      <c r="C123" s="206" t="s">
        <v>127</v>
      </c>
      <c r="D123" s="227">
        <f>IF((E9="NO"),(D122*0.5),IF((E10="NO"),(D122),(D122)))</f>
        <v>0</v>
      </c>
      <c r="E123" s="227"/>
      <c r="F123" s="75"/>
      <c r="H123" s="284"/>
      <c r="I123" s="285"/>
      <c r="J123" s="285"/>
      <c r="K123" s="285"/>
      <c r="L123" s="285"/>
    </row>
    <row r="124" spans="1:19" s="187" customFormat="1" ht="10.5" customHeight="1">
      <c r="A124" s="108"/>
      <c r="B124" s="108"/>
      <c r="C124" s="185"/>
      <c r="D124" s="186"/>
      <c r="E124" s="186"/>
      <c r="F124" s="145"/>
      <c r="H124" s="278"/>
      <c r="I124" s="279"/>
      <c r="J124" s="279"/>
      <c r="K124" s="279"/>
      <c r="L124" s="280"/>
      <c r="M124" s="188"/>
      <c r="N124" s="188"/>
      <c r="O124" s="188"/>
      <c r="P124" s="188"/>
      <c r="Q124" s="188"/>
      <c r="R124" s="188"/>
      <c r="S124" s="188"/>
    </row>
    <row r="125" spans="1:12" s="72" customFormat="1" ht="15" customHeight="1">
      <c r="A125" s="269" t="s">
        <v>144</v>
      </c>
      <c r="B125" s="270"/>
      <c r="C125" s="270"/>
      <c r="D125" s="270"/>
      <c r="E125" s="271"/>
      <c r="F125" s="74"/>
      <c r="H125" s="5"/>
      <c r="I125" s="2"/>
      <c r="J125" s="2"/>
      <c r="K125" s="2"/>
      <c r="L125" s="2"/>
    </row>
    <row r="126" spans="1:12" s="73" customFormat="1" ht="15" customHeight="1">
      <c r="A126" s="209" t="s">
        <v>185</v>
      </c>
      <c r="B126" s="260"/>
      <c r="C126" s="206" t="s">
        <v>127</v>
      </c>
      <c r="D126" s="227">
        <f>D101</f>
        <v>0</v>
      </c>
      <c r="E126" s="227"/>
      <c r="F126" s="75"/>
      <c r="H126" s="108"/>
      <c r="I126" s="187"/>
      <c r="J126" s="187"/>
      <c r="K126" s="187"/>
      <c r="L126" s="187"/>
    </row>
    <row r="127" spans="1:12" s="73" customFormat="1" ht="15" customHeight="1">
      <c r="A127" s="209" t="s">
        <v>186</v>
      </c>
      <c r="B127" s="260"/>
      <c r="C127" s="206" t="s">
        <v>127</v>
      </c>
      <c r="D127" s="227">
        <f>D123</f>
        <v>0</v>
      </c>
      <c r="E127" s="227"/>
      <c r="F127" s="75"/>
      <c r="H127" s="214"/>
      <c r="I127" s="214"/>
      <c r="J127" s="114"/>
      <c r="K127" s="115"/>
      <c r="L127" s="116"/>
    </row>
    <row r="128" spans="1:12" s="73" customFormat="1" ht="15" customHeight="1">
      <c r="A128" s="246" t="s">
        <v>145</v>
      </c>
      <c r="B128" s="246"/>
      <c r="C128" s="101" t="s">
        <v>127</v>
      </c>
      <c r="D128" s="208">
        <f>SUM(D126:E127)</f>
        <v>0</v>
      </c>
      <c r="E128" s="208"/>
      <c r="F128" s="76"/>
      <c r="H128" s="214"/>
      <c r="I128" s="214"/>
      <c r="J128" s="97"/>
      <c r="K128" s="115"/>
      <c r="L128" s="116"/>
    </row>
    <row r="129" spans="1:12" s="73" customFormat="1" ht="10.5" customHeight="1">
      <c r="A129" s="197"/>
      <c r="B129" s="197"/>
      <c r="C129" s="198"/>
      <c r="D129" s="199"/>
      <c r="E129" s="199"/>
      <c r="F129" s="94"/>
      <c r="H129" s="214"/>
      <c r="I129" s="214"/>
      <c r="J129" s="97"/>
      <c r="K129" s="98"/>
      <c r="L129" s="99"/>
    </row>
    <row r="130" spans="1:12" s="73" customFormat="1" ht="28.5" customHeight="1">
      <c r="A130" s="211" t="s">
        <v>183</v>
      </c>
      <c r="B130" s="212"/>
      <c r="C130" s="213"/>
      <c r="D130" s="168" t="str">
        <f>IF(D126&lt;=1000,"NO","SI")</f>
        <v>NO</v>
      </c>
      <c r="E130" s="169"/>
      <c r="F130" s="77"/>
      <c r="H130" s="214"/>
      <c r="I130" s="214"/>
      <c r="J130" s="114"/>
      <c r="K130" s="203"/>
      <c r="L130" s="204"/>
    </row>
    <row r="131" spans="1:12" s="73" customFormat="1" ht="15" customHeight="1">
      <c r="A131" s="215" t="s">
        <v>187</v>
      </c>
      <c r="B131" s="215"/>
      <c r="C131" s="216"/>
      <c r="D131" s="217"/>
      <c r="E131" s="217"/>
      <c r="F131" s="78"/>
      <c r="H131" s="214"/>
      <c r="I131" s="214"/>
      <c r="J131" s="97"/>
      <c r="K131" s="203"/>
      <c r="L131" s="204"/>
    </row>
    <row r="132" spans="1:12" s="73" customFormat="1" ht="15.75" customHeight="1">
      <c r="A132" s="207" t="s">
        <v>188</v>
      </c>
      <c r="B132" s="207"/>
      <c r="C132" s="101" t="s">
        <v>127</v>
      </c>
      <c r="D132" s="208">
        <f>IF(D128&lt;=1000,0,D126/6)</f>
        <v>0</v>
      </c>
      <c r="E132" s="208"/>
      <c r="F132" s="79"/>
      <c r="H132" s="214"/>
      <c r="I132" s="214"/>
      <c r="J132" s="97"/>
      <c r="K132" s="98"/>
      <c r="L132" s="99"/>
    </row>
    <row r="133" spans="1:12" s="73" customFormat="1" ht="15.75" customHeight="1">
      <c r="A133" s="207" t="s">
        <v>189</v>
      </c>
      <c r="B133" s="207"/>
      <c r="C133" s="101" t="s">
        <v>127</v>
      </c>
      <c r="D133" s="208">
        <f>IF(D128&lt;=1000,0,D127/6)</f>
        <v>0</v>
      </c>
      <c r="E133" s="208"/>
      <c r="F133" s="79"/>
      <c r="H133" s="96"/>
      <c r="I133" s="96"/>
      <c r="J133" s="97"/>
      <c r="K133" s="98"/>
      <c r="L133" s="99"/>
    </row>
    <row r="134" spans="1:12" s="73" customFormat="1" ht="15" customHeight="1">
      <c r="A134" s="209" t="s">
        <v>148</v>
      </c>
      <c r="B134" s="209"/>
      <c r="C134" s="205" t="s">
        <v>127</v>
      </c>
      <c r="D134" s="210">
        <f>SUM(D132:E133)</f>
        <v>0</v>
      </c>
      <c r="E134" s="210"/>
      <c r="F134" s="79"/>
      <c r="H134" s="96"/>
      <c r="I134" s="96"/>
      <c r="J134" s="97"/>
      <c r="K134" s="98"/>
      <c r="L134" s="99"/>
    </row>
    <row r="135" spans="1:12" s="73" customFormat="1" ht="10.5" customHeight="1">
      <c r="A135" s="95"/>
      <c r="B135" s="95"/>
      <c r="C135" s="92"/>
      <c r="D135" s="93"/>
      <c r="E135" s="93"/>
      <c r="F135" s="79"/>
      <c r="H135" s="214"/>
      <c r="I135" s="214"/>
      <c r="J135" s="97"/>
      <c r="K135" s="115"/>
      <c r="L135" s="116"/>
    </row>
    <row r="136" spans="1:12" s="73" customFormat="1" ht="15.75">
      <c r="A136" s="286" t="s">
        <v>125</v>
      </c>
      <c r="B136" s="286"/>
      <c r="C136" s="286"/>
      <c r="D136" s="286"/>
      <c r="E136" s="286"/>
      <c r="F136" s="78"/>
      <c r="H136" s="214"/>
      <c r="I136" s="214"/>
      <c r="J136" s="97"/>
      <c r="K136" s="98"/>
      <c r="L136" s="99"/>
    </row>
    <row r="137" spans="1:12" s="73" customFormat="1" ht="12.75" customHeight="1">
      <c r="A137" s="260" t="s">
        <v>146</v>
      </c>
      <c r="B137" s="260"/>
      <c r="C137" s="100" t="s">
        <v>127</v>
      </c>
      <c r="D137" s="288">
        <f>IF(D128&lt;=1000,0,D128-D134)</f>
        <v>0</v>
      </c>
      <c r="E137" s="288"/>
      <c r="F137" s="80"/>
      <c r="H137" s="96"/>
      <c r="I137" s="96"/>
      <c r="J137" s="97"/>
      <c r="K137" s="98"/>
      <c r="L137" s="99"/>
    </row>
    <row r="138" spans="1:12" s="73" customFormat="1" ht="12.75" customHeight="1">
      <c r="A138" s="260" t="s">
        <v>147</v>
      </c>
      <c r="B138" s="260"/>
      <c r="C138" s="100" t="s">
        <v>127</v>
      </c>
      <c r="D138" s="288">
        <f>ROUND(PRODUCT(D137)*0.4,2)</f>
        <v>0</v>
      </c>
      <c r="E138" s="288"/>
      <c r="F138" s="80"/>
      <c r="H138" s="97"/>
      <c r="I138" s="97"/>
      <c r="J138" s="97"/>
      <c r="K138" s="117"/>
      <c r="L138" s="118"/>
    </row>
    <row r="139" spans="1:12" s="73" customFormat="1" ht="18">
      <c r="A139" s="276" t="s">
        <v>148</v>
      </c>
      <c r="B139" s="277"/>
      <c r="C139" s="101" t="s">
        <v>127</v>
      </c>
      <c r="D139" s="208">
        <f>SUM(D137:D138)</f>
        <v>0</v>
      </c>
      <c r="E139" s="208"/>
      <c r="F139" s="81"/>
      <c r="H139" s="287"/>
      <c r="I139" s="287"/>
      <c r="J139" s="97"/>
      <c r="K139" s="98"/>
      <c r="L139" s="99"/>
    </row>
    <row r="140" spans="1:19" s="2" customFormat="1" ht="10.5" customHeight="1">
      <c r="A140" s="27"/>
      <c r="B140" s="27"/>
      <c r="C140" s="27"/>
      <c r="D140" s="27"/>
      <c r="E140" s="27"/>
      <c r="F140" s="182"/>
      <c r="G140" s="19"/>
      <c r="H140" s="287"/>
      <c r="I140" s="287"/>
      <c r="J140" s="97"/>
      <c r="K140" s="98"/>
      <c r="L140" s="99"/>
      <c r="M140" s="42"/>
      <c r="N140" s="42"/>
      <c r="O140" s="42"/>
      <c r="P140" s="42"/>
      <c r="Q140" s="42"/>
      <c r="R140" s="42"/>
      <c r="S140" s="42"/>
    </row>
    <row r="141" spans="1:19" s="2" customFormat="1" ht="12.75">
      <c r="A141" s="180" t="s">
        <v>167</v>
      </c>
      <c r="B141" s="181"/>
      <c r="C141" s="27"/>
      <c r="D141" s="27"/>
      <c r="E141" s="27"/>
      <c r="F141" s="27"/>
      <c r="G141" s="19"/>
      <c r="H141" s="97"/>
      <c r="I141" s="97"/>
      <c r="J141" s="97"/>
      <c r="K141" s="119"/>
      <c r="L141" s="118"/>
      <c r="M141" s="42"/>
      <c r="N141" s="42"/>
      <c r="O141" s="42"/>
      <c r="P141" s="42"/>
      <c r="Q141" s="42"/>
      <c r="R141" s="42"/>
      <c r="S141" s="42"/>
    </row>
    <row r="142" spans="1:19" s="2" customFormat="1" ht="15.75">
      <c r="A142" s="28"/>
      <c r="B142" s="29"/>
      <c r="C142" s="29"/>
      <c r="D142" s="29"/>
      <c r="E142" s="29"/>
      <c r="F142" s="29"/>
      <c r="G142" s="19"/>
      <c r="H142" s="287"/>
      <c r="I142" s="287"/>
      <c r="J142" s="97"/>
      <c r="K142" s="98"/>
      <c r="L142" s="120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17"/>
      <c r="B143" s="17"/>
      <c r="C143" s="17"/>
      <c r="D143" s="17"/>
      <c r="E143" s="17"/>
      <c r="F143" s="17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7"/>
      <c r="B146" s="17"/>
      <c r="C146" s="17"/>
      <c r="D146" s="17"/>
      <c r="E146" s="17"/>
      <c r="F146" s="17"/>
      <c r="G146" s="19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7"/>
      <c r="B147" s="17"/>
      <c r="C147" s="17"/>
      <c r="D147" s="17"/>
      <c r="E147" s="17"/>
      <c r="F147" s="17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1.25">
      <c r="A148" s="19"/>
      <c r="B148" s="30"/>
      <c r="C148" s="17"/>
      <c r="D148" s="19"/>
      <c r="E148" s="19"/>
      <c r="F148" s="30"/>
      <c r="G148" s="31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19"/>
      <c r="C149" s="19"/>
      <c r="D149" s="19"/>
      <c r="E149" s="19"/>
      <c r="F149" s="19"/>
      <c r="G149" s="19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2.75">
      <c r="A150" s="21"/>
      <c r="B150" s="22"/>
      <c r="C150" s="1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1.25">
      <c r="A151" s="19"/>
      <c r="B151" s="27"/>
      <c r="C151" s="27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1.25">
      <c r="A152" s="19"/>
      <c r="B152" s="29"/>
      <c r="C152" s="29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2.75">
      <c r="A153" s="32"/>
      <c r="B153" s="33"/>
      <c r="C153" s="17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2.75">
      <c r="A155" s="32"/>
      <c r="B155" s="33"/>
      <c r="C155" s="17"/>
      <c r="D155" s="19"/>
      <c r="E155" s="19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2.75">
      <c r="A156" s="32"/>
      <c r="B156" s="33"/>
      <c r="C156" s="17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1.25">
      <c r="A157" s="19"/>
      <c r="B157" s="34"/>
      <c r="C157" s="17"/>
      <c r="D157" s="34"/>
      <c r="E157" s="35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19"/>
      <c r="B158" s="19"/>
      <c r="C158" s="19"/>
      <c r="D158" s="19"/>
      <c r="E158" s="19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2.75">
      <c r="A159" s="21"/>
      <c r="B159" s="19"/>
      <c r="C159" s="19"/>
      <c r="D159" s="19"/>
      <c r="E159" s="19"/>
      <c r="F159" s="19"/>
      <c r="G159" s="19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1.25">
      <c r="A160" s="33"/>
      <c r="B160" s="33"/>
      <c r="C160" s="33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2.75">
      <c r="A161" s="29"/>
      <c r="B161" s="29"/>
      <c r="C161" s="29"/>
      <c r="D161" s="19"/>
      <c r="E161" s="18"/>
      <c r="F161" s="18"/>
      <c r="G161" s="18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1.25">
      <c r="A162" s="19"/>
      <c r="B162" s="19"/>
      <c r="C162" s="19"/>
      <c r="D162" s="19"/>
      <c r="E162" s="19"/>
      <c r="F162" s="19"/>
      <c r="G162" s="19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19"/>
      <c r="B167" s="19"/>
      <c r="C167" s="19"/>
      <c r="D167" s="19"/>
      <c r="E167" s="19"/>
      <c r="F167" s="19"/>
      <c r="G167" s="19"/>
      <c r="H167" s="19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19"/>
      <c r="B168" s="19"/>
      <c r="C168" s="19"/>
      <c r="D168" s="19"/>
      <c r="E168" s="19"/>
      <c r="F168" s="19"/>
      <c r="G168" s="19"/>
      <c r="H168" s="19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20"/>
      <c r="B169" s="20"/>
      <c r="C169" s="20"/>
      <c r="D169" s="20"/>
      <c r="E169" s="20"/>
      <c r="F169" s="20"/>
      <c r="G169" s="20"/>
      <c r="H169" s="19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19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:19" s="2" customFormat="1" ht="11.25">
      <c r="A176" s="20"/>
      <c r="B176" s="20"/>
      <c r="C176" s="20"/>
      <c r="D176" s="20"/>
      <c r="E176" s="20"/>
      <c r="F176" s="20"/>
      <c r="G176" s="20"/>
      <c r="H176" s="20"/>
      <c r="M176" s="42"/>
      <c r="N176" s="42"/>
      <c r="O176" s="42"/>
      <c r="P176" s="42"/>
      <c r="Q176" s="42"/>
      <c r="R176" s="42"/>
      <c r="S176" s="42"/>
    </row>
    <row r="177" spans="1:19" s="2" customFormat="1" ht="11.25">
      <c r="A177" s="20"/>
      <c r="B177" s="20"/>
      <c r="C177" s="20"/>
      <c r="D177" s="20"/>
      <c r="E177" s="20"/>
      <c r="F177" s="20"/>
      <c r="G177" s="20"/>
      <c r="H177" s="20"/>
      <c r="M177" s="42"/>
      <c r="N177" s="42"/>
      <c r="O177" s="42"/>
      <c r="P177" s="42"/>
      <c r="Q177" s="42"/>
      <c r="R177" s="42"/>
      <c r="S177" s="42"/>
    </row>
    <row r="178" spans="8:19" s="2" customFormat="1" ht="11.25">
      <c r="H178" s="20"/>
      <c r="M178" s="42"/>
      <c r="N178" s="42"/>
      <c r="O178" s="42"/>
      <c r="P178" s="42"/>
      <c r="Q178" s="42"/>
      <c r="R178" s="42"/>
      <c r="S178" s="42"/>
    </row>
    <row r="179" spans="8:19" s="2" customFormat="1" ht="11.25">
      <c r="H179" s="20"/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pans="13:19" s="2" customFormat="1" ht="11.25">
      <c r="M224" s="42"/>
      <c r="N224" s="42"/>
      <c r="O224" s="42"/>
      <c r="P224" s="42"/>
      <c r="Q224" s="42"/>
      <c r="R224" s="42"/>
      <c r="S224" s="42"/>
    </row>
    <row r="225" spans="13:19" s="2" customFormat="1" ht="11.25">
      <c r="M225" s="42"/>
      <c r="N225" s="42"/>
      <c r="O225" s="42"/>
      <c r="P225" s="42"/>
      <c r="Q225" s="42"/>
      <c r="R225" s="42"/>
      <c r="S225" s="42"/>
    </row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pans="8:12" ht="11.25">
      <c r="H238" s="2"/>
      <c r="I238" s="2"/>
      <c r="J238" s="2"/>
      <c r="K238" s="2"/>
      <c r="L238" s="2"/>
    </row>
    <row r="239" spans="8:12" ht="11.25">
      <c r="H239" s="2"/>
      <c r="I239" s="2"/>
      <c r="J239" s="2"/>
      <c r="K239" s="2"/>
      <c r="L239" s="2"/>
    </row>
  </sheetData>
  <sheetProtection sheet="1"/>
  <mergeCells count="73">
    <mergeCell ref="A137:B137"/>
    <mergeCell ref="A136:E136"/>
    <mergeCell ref="D139:E139"/>
    <mergeCell ref="H142:I142"/>
    <mergeCell ref="H139:I139"/>
    <mergeCell ref="H140:I140"/>
    <mergeCell ref="A138:B138"/>
    <mergeCell ref="D137:E137"/>
    <mergeCell ref="D138:E138"/>
    <mergeCell ref="H135:I136"/>
    <mergeCell ref="A139:B139"/>
    <mergeCell ref="D127:E127"/>
    <mergeCell ref="A126:B126"/>
    <mergeCell ref="D122:E122"/>
    <mergeCell ref="D126:E126"/>
    <mergeCell ref="H124:L124"/>
    <mergeCell ref="H122:L122"/>
    <mergeCell ref="A123:B123"/>
    <mergeCell ref="D123:E123"/>
    <mergeCell ref="H123:L123"/>
    <mergeCell ref="A1:G1"/>
    <mergeCell ref="B5:E5"/>
    <mergeCell ref="B6:E6"/>
    <mergeCell ref="B3:E3"/>
    <mergeCell ref="A125:E125"/>
    <mergeCell ref="A121:B121"/>
    <mergeCell ref="D100:E100"/>
    <mergeCell ref="C89:E89"/>
    <mergeCell ref="A108:B110"/>
    <mergeCell ref="A112:B112"/>
    <mergeCell ref="A128:B128"/>
    <mergeCell ref="D128:E128"/>
    <mergeCell ref="A116:B116"/>
    <mergeCell ref="H4:I4"/>
    <mergeCell ref="I12:J20"/>
    <mergeCell ref="I22:J23"/>
    <mergeCell ref="A48:D48"/>
    <mergeCell ref="E87:E88"/>
    <mergeCell ref="H127:I129"/>
    <mergeCell ref="A127:B127"/>
    <mergeCell ref="A9:C9"/>
    <mergeCell ref="H9:K9"/>
    <mergeCell ref="A10:C10"/>
    <mergeCell ref="H10:K10"/>
    <mergeCell ref="J79:K79"/>
    <mergeCell ref="F88:F89"/>
    <mergeCell ref="A101:B101"/>
    <mergeCell ref="D101:E101"/>
    <mergeCell ref="H48:J51"/>
    <mergeCell ref="H56:J61"/>
    <mergeCell ref="C87:D88"/>
    <mergeCell ref="H79:I79"/>
    <mergeCell ref="H96:K96"/>
    <mergeCell ref="H120:L120"/>
    <mergeCell ref="H121:L121"/>
    <mergeCell ref="A82:B82"/>
    <mergeCell ref="C82:E82"/>
    <mergeCell ref="C83:D83"/>
    <mergeCell ref="H98:K98"/>
    <mergeCell ref="H119:L119"/>
    <mergeCell ref="J100:K100"/>
    <mergeCell ref="A114:B114"/>
    <mergeCell ref="A104:B106"/>
    <mergeCell ref="A133:B133"/>
    <mergeCell ref="D133:E133"/>
    <mergeCell ref="A134:B134"/>
    <mergeCell ref="D134:E134"/>
    <mergeCell ref="A130:C130"/>
    <mergeCell ref="H130:I132"/>
    <mergeCell ref="A131:B131"/>
    <mergeCell ref="C131:E131"/>
    <mergeCell ref="A132:B132"/>
    <mergeCell ref="D132:E132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2021-10-06T16:32:03Z</cp:lastPrinted>
  <dcterms:created xsi:type="dcterms:W3CDTF">1998-05-12T07:43:04Z</dcterms:created>
  <dcterms:modified xsi:type="dcterms:W3CDTF">2022-12-16T11:58:34Z</dcterms:modified>
  <cp:category/>
  <cp:version/>
  <cp:contentType/>
  <cp:contentStatus/>
</cp:coreProperties>
</file>